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de9256d114561db2/Desktop/บัญชีสายทาง 2569/"/>
    </mc:Choice>
  </mc:AlternateContent>
  <xr:revisionPtr revIDLastSave="0" documentId="8_{202344CB-3AC0-433E-AB6E-C74303946A3D}" xr6:coauthVersionLast="47" xr6:coauthVersionMax="47" xr10:uidLastSave="{00000000-0000-0000-0000-000000000000}"/>
  <bookViews>
    <workbookView xWindow="-120" yWindow="-120" windowWidth="29040" windowHeight="15720" activeTab="4" xr2:uid="{7C901D8A-2897-46CD-A95E-0E0E7B41D57C}"/>
  </bookViews>
  <sheets>
    <sheet name="มค.68" sheetId="1" r:id="rId1"/>
    <sheet name="พค.68 " sheetId="2" r:id="rId2"/>
    <sheet name="มิย.68  " sheetId="3" r:id="rId3"/>
    <sheet name="กค.68" sheetId="4" r:id="rId4"/>
    <sheet name="ธ.ค.68" sheetId="5" r:id="rId5"/>
  </sheets>
  <definedNames>
    <definedName name="_xlnm.Print_Titles" localSheetId="3">กค.68!$1:$5</definedName>
    <definedName name="_xlnm.Print_Titles" localSheetId="4">'ธ.ค.68'!$1:$5</definedName>
    <definedName name="_xlnm.Print_Titles" localSheetId="1">'พค.68 '!$1:$5</definedName>
    <definedName name="_xlnm.Print_Titles" localSheetId="0">มค.68!$1:$5</definedName>
    <definedName name="_xlnm.Print_Titles" localSheetId="2">'มิย.68  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5" i="5" l="1"/>
  <c r="E31" i="5"/>
  <c r="E30" i="5"/>
  <c r="E29" i="5"/>
  <c r="E27" i="5" s="1"/>
  <c r="H24" i="5"/>
  <c r="E24" i="5"/>
  <c r="E14" i="5"/>
  <c r="E12" i="5"/>
  <c r="E11" i="5"/>
  <c r="E9" i="5"/>
  <c r="E7" i="5" s="1"/>
  <c r="E8" i="5"/>
  <c r="H7" i="5"/>
  <c r="E31" i="4"/>
  <c r="E30" i="4"/>
  <c r="E29" i="4"/>
  <c r="E27" i="4"/>
  <c r="H24" i="4"/>
  <c r="E24" i="4"/>
  <c r="E22" i="4"/>
  <c r="E21" i="4"/>
  <c r="E20" i="4"/>
  <c r="E15" i="4" s="1"/>
  <c r="E6" i="4" s="1"/>
  <c r="E17" i="4"/>
  <c r="E14" i="4"/>
  <c r="E12" i="4"/>
  <c r="E11" i="4"/>
  <c r="E9" i="4"/>
  <c r="E8" i="4"/>
  <c r="H7" i="4"/>
  <c r="E7" i="4"/>
  <c r="E31" i="3"/>
  <c r="E30" i="3"/>
  <c r="E27" i="3" s="1"/>
  <c r="E29" i="3"/>
  <c r="H27" i="3"/>
  <c r="F27" i="3"/>
  <c r="H24" i="3"/>
  <c r="F24" i="3"/>
  <c r="E24" i="3"/>
  <c r="E22" i="3"/>
  <c r="E21" i="3"/>
  <c r="E20" i="3"/>
  <c r="E17" i="3"/>
  <c r="E15" i="3" s="1"/>
  <c r="E14" i="3"/>
  <c r="E12" i="3"/>
  <c r="E11" i="3"/>
  <c r="E9" i="3"/>
  <c r="E8" i="3"/>
  <c r="H7" i="3"/>
  <c r="F7" i="3"/>
  <c r="E7" i="3"/>
  <c r="K14" i="1"/>
  <c r="E33" i="2"/>
  <c r="E32" i="2"/>
  <c r="E29" i="2" s="1"/>
  <c r="E31" i="2"/>
  <c r="H29" i="2"/>
  <c r="F29" i="2"/>
  <c r="H26" i="2"/>
  <c r="F26" i="2"/>
  <c r="E26" i="2"/>
  <c r="E22" i="2"/>
  <c r="E15" i="2" s="1"/>
  <c r="E6" i="2" s="1"/>
  <c r="E21" i="2"/>
  <c r="E20" i="2"/>
  <c r="E17" i="2"/>
  <c r="E14" i="2"/>
  <c r="E12" i="2"/>
  <c r="E11" i="2"/>
  <c r="E9" i="2"/>
  <c r="E8" i="2"/>
  <c r="H7" i="2"/>
  <c r="F7" i="2"/>
  <c r="E7" i="2"/>
  <c r="E33" i="1"/>
  <c r="E32" i="1"/>
  <c r="E31" i="1"/>
  <c r="H29" i="1"/>
  <c r="F29" i="1"/>
  <c r="E29" i="1"/>
  <c r="H26" i="1"/>
  <c r="F26" i="1"/>
  <c r="E26" i="1"/>
  <c r="E22" i="1"/>
  <c r="E15" i="1" s="1"/>
  <c r="E21" i="1"/>
  <c r="E20" i="1"/>
  <c r="E17" i="1"/>
  <c r="E14" i="1"/>
  <c r="E12" i="1"/>
  <c r="E11" i="1"/>
  <c r="E9" i="1"/>
  <c r="E8" i="1"/>
  <c r="E7" i="1" s="1"/>
  <c r="E6" i="1" s="1"/>
  <c r="H7" i="1"/>
  <c r="F7" i="1"/>
  <c r="E6" i="5" l="1"/>
  <c r="E6" i="3"/>
</calcChain>
</file>

<file path=xl/sharedStrings.xml><?xml version="1.0" encoding="utf-8"?>
<sst xmlns="http://schemas.openxmlformats.org/spreadsheetml/2006/main" count="611" uniqueCount="116">
  <si>
    <t>บัญชีแสดงระยะทางและปริมาณงานในความรับผิดชอบของแขวงทางหลวงสุราษฎร์ธานีที่ 3 (เวียงสระ)</t>
  </si>
  <si>
    <t>(ณ 15 ม.ค. 2568)</t>
  </si>
  <si>
    <t>ทางหลวง
หมายเลข</t>
  </si>
  <si>
    <t>หมายเลข
ควบคุม</t>
  </si>
  <si>
    <t>ตอน</t>
  </si>
  <si>
    <t>กม. - กม.</t>
  </si>
  <si>
    <t>ระยะทาง (กม.)</t>
  </si>
  <si>
    <t>ชนิดผิวทาง</t>
  </si>
  <si>
    <t>ปริมาณ
งาน
(หน่วย)</t>
  </si>
  <si>
    <t>หมายเหตุ</t>
  </si>
  <si>
    <t>จริง</t>
  </si>
  <si>
    <t>ต่อ 2 ช่อง
จราจร</t>
  </si>
  <si>
    <t>แขวงทางหลวงสุราษฏร์ธานีที่ 3 (เวียงสระ)</t>
  </si>
  <si>
    <t>671.276/1.092</t>
  </si>
  <si>
    <t xml:space="preserve"> 2,154.652/ 9.494</t>
  </si>
  <si>
    <t>หมวดทางหลวงเวียงสระ</t>
  </si>
  <si>
    <t>0202</t>
  </si>
  <si>
    <t>เวียงสระ   -  บางสวรรค์</t>
  </si>
  <si>
    <t>64+195   -  110+352</t>
  </si>
  <si>
    <t>AC</t>
  </si>
  <si>
    <t>พื้นที่ อ.เวียงสระ อ.พระแสง</t>
  </si>
  <si>
    <t>0203</t>
  </si>
  <si>
    <t>บางสวรรค์  -  บางหล่อ</t>
  </si>
  <si>
    <t>110+352 -  119+437</t>
  </si>
  <si>
    <t>อ.เคียนซา อ.ชัยบุรี จ.สุราษฎร์ธานี</t>
  </si>
  <si>
    <t>0100</t>
  </si>
  <si>
    <t>นาชุมเห็ด   -  โคกมะพร้าว</t>
  </si>
  <si>
    <t>0+000     -  2+004</t>
  </si>
  <si>
    <t>0200</t>
  </si>
  <si>
    <t>สองแพรก  -  ควนสว่าง</t>
  </si>
  <si>
    <t>33+450   -  58+735</t>
  </si>
  <si>
    <t>บางรูป      -  พระแสง</t>
  </si>
  <si>
    <t>71+254   -  91+039</t>
  </si>
  <si>
    <t xml:space="preserve"> AC</t>
  </si>
  <si>
    <t>0102</t>
  </si>
  <si>
    <t>ควนสามัคคี   -  พระแสง</t>
  </si>
  <si>
    <t>42+300   -  56+771.529</t>
  </si>
  <si>
    <t>บ่อพระ   -  ควนสามัคคี</t>
  </si>
  <si>
    <t>0+000     -  18+956</t>
  </si>
  <si>
    <t>หมวดทางหลวงบ้านส้อง</t>
  </si>
  <si>
    <t>208.085/1.092</t>
  </si>
  <si>
    <t>621.141/9.494</t>
  </si>
  <si>
    <t>0400</t>
  </si>
  <si>
    <t xml:space="preserve">ท่าชี  -  ถ้ำพรรณรา  </t>
  </si>
  <si>
    <t>209+981  -  249+726</t>
  </si>
  <si>
    <t>102.612/1.092</t>
  </si>
  <si>
    <t>AC/Conc.</t>
  </si>
  <si>
    <t>294.586/9.494</t>
  </si>
  <si>
    <t>0201</t>
  </si>
  <si>
    <t xml:space="preserve">นาสาร  -  เวียงสระ  </t>
  </si>
  <si>
    <t>41+869    -  64+195</t>
  </si>
  <si>
    <t>พื้นที่ อ.บ้านนาสาร อ.เวียงสระ จ.สุราษฎร์ธานี</t>
  </si>
  <si>
    <t>0300</t>
  </si>
  <si>
    <t>ห้วยปริก  -  บ้านส้อง</t>
  </si>
  <si>
    <t>80+896    -  94+787</t>
  </si>
  <si>
    <t>และ อ.ฉวาง อ.พิปูน อ.ถ้ำพรรณรา</t>
  </si>
  <si>
    <r>
      <t xml:space="preserve">ยางอุง  -  นาสาร  </t>
    </r>
    <r>
      <rPr>
        <b/>
        <sz val="18"/>
        <color indexed="10"/>
        <rFont val="TH SarabunPSK"/>
        <family val="2"/>
      </rPr>
      <t>(กม. จริง 4+312.890)</t>
    </r>
  </si>
  <si>
    <t>0+000      -  4+313</t>
  </si>
  <si>
    <t>จ.นครศรีธรรมราช</t>
  </si>
  <si>
    <t>ห้วยทรายขาว  -  ห้วยปริก</t>
  </si>
  <si>
    <t>0+150      -  16+940</t>
  </si>
  <si>
    <t>ช่องช้าง  -  นาสาร</t>
  </si>
  <si>
    <t>0+000      -  20+640</t>
  </si>
  <si>
    <t>ห้วยกลาง  -  กะทูน</t>
  </si>
  <si>
    <t>0+000      -  1+611</t>
  </si>
  <si>
    <t>หมวดทางหลวงเคียนซา</t>
  </si>
  <si>
    <t>บางสวรรค์  -  ทรัพย์ทวี</t>
  </si>
  <si>
    <t>37+200   -  95+157</t>
  </si>
  <si>
    <t>พื้นที่  อ.พุนพิน อ.พระแสง</t>
  </si>
  <si>
    <t>0101</t>
  </si>
  <si>
    <t>ท่าโรงช้าง   -  ควนสามัคคี</t>
  </si>
  <si>
    <t>0+000     -  42+300</t>
  </si>
  <si>
    <t xml:space="preserve">AC </t>
  </si>
  <si>
    <t>หมวดทางหลวงพนม</t>
  </si>
  <si>
    <t>พนม  -  ช่องชาลี</t>
  </si>
  <si>
    <t>73+742   -  94+642</t>
  </si>
  <si>
    <t>บางคราม  -  พนม</t>
  </si>
  <si>
    <t>21+381   -  48+161</t>
  </si>
  <si>
    <t>พื้นที่  อ.บ้านตาขุน อ.พนม</t>
  </si>
  <si>
    <t>ปลายหลิก  -  ทับใหม่</t>
  </si>
  <si>
    <t>0+000    -   22+150</t>
  </si>
  <si>
    <t>อ.เคียนซา จ.สุราษฎร์ธานี</t>
  </si>
  <si>
    <t>เขาวง  -  หน้าเขา</t>
  </si>
  <si>
    <t>0+000    -   30+420</t>
  </si>
  <si>
    <t>DST/AC</t>
  </si>
  <si>
    <t>หมายเหตุ : 17 สายทาง   20  ตอนควบคุม</t>
  </si>
  <si>
    <t>Asphalt Concrete Pevement (AC)                   คือ  ผิวทางแอสฟัลต์</t>
  </si>
  <si>
    <t>Concrete Pevement (Conc.)                            คือ  ผิวทางคอนกรีต</t>
  </si>
  <si>
    <t>Slurry Seal (SS)                                               คือ  ผิวทางชั้นเดียวโดยใช้หินขนาด 1/2 " เป็นส่วนผสม</t>
  </si>
  <si>
    <t>Para Slurry Seal (PSS)                                     คือ  ผิวทางชั้นเดียวโดยใช้ยางพาราเป็นส่วนผสม</t>
  </si>
  <si>
    <t>Double Surface Treatment (DST)                    คือ  ผิวทางสองชั้นโดยใช้หินขนาด 3/4"+3/4" เป็นส่วนผสม</t>
  </si>
  <si>
    <t>อ.เคียนซา อ.บ้านนาเดิม จ.สุราษฎร์ธานี</t>
  </si>
  <si>
    <t xml:space="preserve">       สำนักงานทางหลวงที่ 16  (นครศรีธรรมราช)</t>
  </si>
  <si>
    <t>677.165/1.092</t>
  </si>
  <si>
    <t>(ณ  พ.ค. 2568)</t>
  </si>
  <si>
    <t>199.017/1.092</t>
  </si>
  <si>
    <t>(ณ ก.ค. 2568)</t>
  </si>
  <si>
    <t>673.540/4.628</t>
  </si>
  <si>
    <t xml:space="preserve"> 2309.850/ 11.704</t>
  </si>
  <si>
    <t>115.609 / 1.935</t>
  </si>
  <si>
    <t>315.607 / 4.882</t>
  </si>
  <si>
    <t>666.959/4.882</t>
  </si>
  <si>
    <t>143.767/1.038</t>
  </si>
  <si>
    <t>54.731/1.038</t>
  </si>
  <si>
    <t>480.412/4.019</t>
  </si>
  <si>
    <t>187.580/4.019</t>
  </si>
  <si>
    <t>103.738/1.655</t>
  </si>
  <si>
    <t>203.683/1.655</t>
  </si>
  <si>
    <t>160.759/1.935</t>
  </si>
  <si>
    <t>(ณ ธ.ค. 2568)</t>
  </si>
  <si>
    <t>103.738/1.657</t>
  </si>
  <si>
    <t>205.487/1.655</t>
  </si>
  <si>
    <t>676.588/4.628</t>
  </si>
  <si>
    <t>461.378/1.657</t>
  </si>
  <si>
    <t xml:space="preserve">   </t>
  </si>
  <si>
    <t xml:space="preserve"> 2104.269/ 5.676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</si>
</sst>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_-;\-* #,##0_-;_-* &quot;-&quot;??_-;_-@_-"/>
    <numFmt numFmtId="165" formatCode="0.000"/>
    <numFmt numFmtId="166" formatCode="_-* #,##0.000_-;\-* #,##0.000_-;_-* &quot;-&quot;??_-;_-@_-"/>
    <numFmt numFmtId="167" formatCode="0.0000"/>
  </numFmts>
  <fonts count="42" x14ac:knownFonts="1">
    <font>
      <sz val="14"/>
      <name val="Cordia New"/>
      <family val="2"/>
    </font>
    <font>
      <sz val="14"/>
      <name val="Cordia New"/>
      <family val="2"/>
    </font>
    <font>
      <b/>
      <sz val="20"/>
      <name val="TH SarabunPSK"/>
      <family val="2"/>
    </font>
    <font>
      <sz val="18"/>
      <name val="TH SarabunPSK"/>
      <family val="2"/>
    </font>
    <font>
      <b/>
      <sz val="18"/>
      <name val="TH SarabunPSK"/>
      <family val="2"/>
    </font>
    <font>
      <b/>
      <sz val="18"/>
      <color rgb="FFFF0000"/>
      <name val="TH SarabunPSK"/>
      <family val="2"/>
    </font>
    <font>
      <sz val="18"/>
      <color rgb="FFCC0000"/>
      <name val="TH SarabunPSK"/>
      <family val="2"/>
    </font>
    <font>
      <sz val="18"/>
      <color rgb="FFFF0000"/>
      <name val="TH SarabunPSK"/>
      <family val="2"/>
    </font>
    <font>
      <b/>
      <u/>
      <sz val="20"/>
      <color indexed="12"/>
      <name val="TH SarabunPSK"/>
      <family val="2"/>
    </font>
    <font>
      <b/>
      <u val="double"/>
      <sz val="18"/>
      <color indexed="12"/>
      <name val="TH SarabunPSK"/>
      <family val="2"/>
    </font>
    <font>
      <b/>
      <sz val="18"/>
      <color indexed="12"/>
      <name val="TH SarabunPSK"/>
      <family val="2"/>
    </font>
    <font>
      <b/>
      <sz val="18"/>
      <color theme="1"/>
      <name val="TH SarabunPSK"/>
      <family val="2"/>
    </font>
    <font>
      <b/>
      <u/>
      <sz val="20"/>
      <color rgb="FF00B0F0"/>
      <name val="TH SarabunPSK"/>
      <family val="2"/>
    </font>
    <font>
      <b/>
      <u val="double"/>
      <sz val="18"/>
      <color rgb="FF00B0F0"/>
      <name val="TH SarabunPSK"/>
      <family val="2"/>
    </font>
    <font>
      <b/>
      <sz val="18"/>
      <color indexed="10"/>
      <name val="TH SarabunPSK"/>
      <family val="2"/>
    </font>
    <font>
      <sz val="18"/>
      <color rgb="FFFF3399"/>
      <name val="TH SarabunPSK"/>
      <family val="2"/>
    </font>
    <font>
      <b/>
      <u/>
      <sz val="18"/>
      <color rgb="FFFF0000"/>
      <name val="TH SarabunPSK"/>
      <family val="2"/>
    </font>
    <font>
      <b/>
      <sz val="18"/>
      <color rgb="FFFF3399"/>
      <name val="TH SarabunPSK"/>
      <family val="2"/>
    </font>
    <font>
      <b/>
      <u/>
      <sz val="18"/>
      <color indexed="17"/>
      <name val="TH SarabunPSK"/>
      <family val="2"/>
    </font>
    <font>
      <b/>
      <u val="double"/>
      <sz val="18"/>
      <color indexed="17"/>
      <name val="TH SarabunPSK"/>
      <family val="2"/>
    </font>
    <font>
      <b/>
      <sz val="18"/>
      <color indexed="17"/>
      <name val="TH SarabunPSK"/>
      <family val="2"/>
    </font>
    <font>
      <u/>
      <sz val="18"/>
      <color theme="0"/>
      <name val="TH SarabunPSK"/>
      <family val="2"/>
    </font>
    <font>
      <sz val="18"/>
      <color theme="0"/>
      <name val="TH SarabunPSK"/>
      <family val="2"/>
    </font>
    <font>
      <sz val="18"/>
      <color theme="5" tint="-0.249977111117893"/>
      <name val="TH SarabunPSK"/>
      <family val="2"/>
    </font>
    <font>
      <b/>
      <u/>
      <sz val="20"/>
      <color theme="8" tint="-0.499984740745262"/>
      <name val="TH SarabunPSK"/>
      <family val="2"/>
    </font>
    <font>
      <b/>
      <u val="doubleAccounting"/>
      <sz val="18"/>
      <color theme="8" tint="-0.499984740745262"/>
      <name val="TH SarabunPSK"/>
      <family val="2"/>
    </font>
    <font>
      <b/>
      <sz val="18"/>
      <color theme="8" tint="-0.499984740745262"/>
      <name val="TH SarabunPSK"/>
      <family val="2"/>
    </font>
    <font>
      <sz val="18"/>
      <color theme="5" tint="0.39997558519241921"/>
      <name val="TH SarabunPSK"/>
      <family val="2"/>
    </font>
    <font>
      <b/>
      <u val="double"/>
      <sz val="18"/>
      <color rgb="FFFF0000"/>
      <name val="TH SarabunPSK"/>
      <family val="2"/>
    </font>
    <font>
      <b/>
      <u/>
      <sz val="20"/>
      <color rgb="FFFF0000"/>
      <name val="TH SarabunPSK"/>
      <family val="2"/>
    </font>
    <font>
      <b/>
      <sz val="18"/>
      <color theme="5" tint="0.39997558519241921"/>
      <name val="TH SarabunPSK"/>
      <family val="2"/>
    </font>
    <font>
      <b/>
      <sz val="18"/>
      <color theme="5" tint="-0.249977111117893"/>
      <name val="TH SarabunPSK"/>
      <family val="2"/>
    </font>
    <font>
      <b/>
      <u/>
      <sz val="20"/>
      <color indexed="17"/>
      <name val="TH SarabunPSK"/>
      <family val="2"/>
    </font>
    <font>
      <b/>
      <u val="double"/>
      <sz val="20"/>
      <color rgb="FFFF0000"/>
      <name val="TH SarabunPSK"/>
      <family val="2"/>
    </font>
    <font>
      <b/>
      <u val="double"/>
      <sz val="20"/>
      <color indexed="17"/>
      <name val="TH SarabunPSK"/>
      <family val="2"/>
    </font>
    <font>
      <b/>
      <u val="double"/>
      <sz val="20"/>
      <color indexed="12"/>
      <name val="TH SarabunPSK"/>
      <family val="2"/>
    </font>
    <font>
      <b/>
      <u val="double"/>
      <sz val="20"/>
      <color rgb="FF00B0F0"/>
      <name val="TH SarabunPSK"/>
      <family val="2"/>
    </font>
    <font>
      <b/>
      <u/>
      <sz val="22"/>
      <color rgb="FF002060"/>
      <name val="TH SarabunPSK"/>
      <family val="2"/>
    </font>
    <font>
      <b/>
      <u val="doubleAccounting"/>
      <sz val="20"/>
      <color rgb="FF002060"/>
      <name val="TH SarabunPSK"/>
      <family val="2"/>
    </font>
    <font>
      <b/>
      <sz val="20"/>
      <color rgb="FF002060"/>
      <name val="TH SarabunPSK"/>
      <family val="2"/>
    </font>
    <font>
      <sz val="18"/>
      <color theme="1"/>
      <name val="TH SarabunPSK"/>
      <family val="2"/>
    </font>
    <font>
      <sz val="8"/>
      <name val="Cordia Ne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6">
    <xf numFmtId="0" fontId="0" fillId="0" borderId="0" xfId="0"/>
    <xf numFmtId="0" fontId="3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164" fontId="5" fillId="0" borderId="0" xfId="1" applyNumberFormat="1" applyFont="1" applyFill="1" applyAlignment="1">
      <alignment horizontal="right"/>
    </xf>
    <xf numFmtId="0" fontId="3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6" fillId="0" borderId="0" xfId="0" applyFont="1"/>
    <xf numFmtId="165" fontId="9" fillId="2" borderId="6" xfId="0" applyNumberFormat="1" applyFont="1" applyFill="1" applyBorder="1" applyAlignment="1">
      <alignment horizontal="center"/>
    </xf>
    <xf numFmtId="0" fontId="10" fillId="2" borderId="6" xfId="0" applyFont="1" applyFill="1" applyBorder="1" applyAlignment="1">
      <alignment horizontal="center"/>
    </xf>
    <xf numFmtId="165" fontId="7" fillId="2" borderId="0" xfId="0" applyNumberFormat="1" applyFont="1" applyFill="1" applyAlignment="1">
      <alignment horizontal="center"/>
    </xf>
    <xf numFmtId="0" fontId="4" fillId="0" borderId="15" xfId="0" applyFont="1" applyBorder="1" applyAlignment="1">
      <alignment horizontal="center"/>
    </xf>
    <xf numFmtId="49" fontId="4" fillId="0" borderId="14" xfId="0" applyNumberFormat="1" applyFont="1" applyBorder="1" applyAlignment="1">
      <alignment horizontal="center"/>
    </xf>
    <xf numFmtId="0" fontId="4" fillId="0" borderId="16" xfId="0" applyFont="1" applyBorder="1"/>
    <xf numFmtId="0" fontId="4" fillId="0" borderId="14" xfId="0" applyFont="1" applyBorder="1" applyAlignment="1">
      <alignment horizontal="left"/>
    </xf>
    <xf numFmtId="0" fontId="4" fillId="2" borderId="16" xfId="0" applyFont="1" applyFill="1" applyBorder="1" applyAlignment="1">
      <alignment horizontal="center"/>
    </xf>
    <xf numFmtId="0" fontId="11" fillId="2" borderId="14" xfId="0" applyFont="1" applyFill="1" applyBorder="1" applyAlignment="1">
      <alignment horizontal="center"/>
    </xf>
    <xf numFmtId="0" fontId="4" fillId="2" borderId="17" xfId="0" applyFont="1" applyFill="1" applyBorder="1" applyAlignment="1">
      <alignment horizontal="center"/>
    </xf>
    <xf numFmtId="165" fontId="4" fillId="2" borderId="0" xfId="0" applyNumberFormat="1" applyFont="1" applyFill="1" applyAlignment="1">
      <alignment horizontal="center"/>
    </xf>
    <xf numFmtId="165" fontId="3" fillId="0" borderId="0" xfId="0" applyNumberFormat="1" applyFont="1"/>
    <xf numFmtId="165" fontId="11" fillId="2" borderId="14" xfId="0" applyNumberFormat="1" applyFont="1" applyFill="1" applyBorder="1" applyAlignment="1">
      <alignment horizontal="center"/>
    </xf>
    <xf numFmtId="165" fontId="4" fillId="2" borderId="17" xfId="0" applyNumberFormat="1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165" fontId="4" fillId="2" borderId="16" xfId="0" applyNumberFormat="1" applyFont="1" applyFill="1" applyBorder="1" applyAlignment="1">
      <alignment horizontal="center"/>
    </xf>
    <xf numFmtId="165" fontId="4" fillId="2" borderId="14" xfId="0" applyNumberFormat="1" applyFont="1" applyFill="1" applyBorder="1" applyAlignment="1">
      <alignment horizontal="center"/>
    </xf>
    <xf numFmtId="0" fontId="4" fillId="2" borderId="18" xfId="0" applyFont="1" applyFill="1" applyBorder="1" applyAlignment="1">
      <alignment horizontal="center"/>
    </xf>
    <xf numFmtId="0" fontId="4" fillId="0" borderId="19" xfId="0" applyFont="1" applyBorder="1" applyAlignment="1">
      <alignment horizontal="center"/>
    </xf>
    <xf numFmtId="49" fontId="4" fillId="0" borderId="18" xfId="0" applyNumberFormat="1" applyFont="1" applyBorder="1" applyAlignment="1">
      <alignment horizontal="center"/>
    </xf>
    <xf numFmtId="0" fontId="4" fillId="0" borderId="20" xfId="0" applyFont="1" applyBorder="1"/>
    <xf numFmtId="0" fontId="4" fillId="0" borderId="18" xfId="0" applyFont="1" applyBorder="1" applyAlignment="1">
      <alignment horizontal="left"/>
    </xf>
    <xf numFmtId="0" fontId="4" fillId="2" borderId="20" xfId="0" applyFont="1" applyFill="1" applyBorder="1" applyAlignment="1">
      <alignment horizontal="center"/>
    </xf>
    <xf numFmtId="0" fontId="4" fillId="2" borderId="21" xfId="0" applyFont="1" applyFill="1" applyBorder="1" applyAlignment="1">
      <alignment horizontal="center"/>
    </xf>
    <xf numFmtId="165" fontId="13" fillId="2" borderId="23" xfId="0" applyNumberFormat="1" applyFont="1" applyFill="1" applyBorder="1" applyAlignment="1">
      <alignment horizontal="center"/>
    </xf>
    <xf numFmtId="165" fontId="13" fillId="2" borderId="6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165" fontId="3" fillId="2" borderId="0" xfId="0" applyNumberFormat="1" applyFont="1" applyFill="1" applyAlignment="1">
      <alignment horizontal="center"/>
    </xf>
    <xf numFmtId="0" fontId="7" fillId="0" borderId="0" xfId="0" applyFont="1"/>
    <xf numFmtId="0" fontId="4" fillId="0" borderId="5" xfId="0" applyFont="1" applyBorder="1" applyAlignment="1">
      <alignment horizontal="center"/>
    </xf>
    <xf numFmtId="49" fontId="4" fillId="0" borderId="6" xfId="0" applyNumberFormat="1" applyFont="1" applyBorder="1" applyAlignment="1">
      <alignment horizontal="center"/>
    </xf>
    <xf numFmtId="0" fontId="4" fillId="0" borderId="6" xfId="0" applyFont="1" applyBorder="1"/>
    <xf numFmtId="0" fontId="4" fillId="0" borderId="24" xfId="0" applyFont="1" applyBorder="1" applyAlignment="1">
      <alignment horizontal="left"/>
    </xf>
    <xf numFmtId="0" fontId="4" fillId="2" borderId="24" xfId="0" applyFont="1" applyFill="1" applyBorder="1" applyAlignment="1">
      <alignment horizontal="center"/>
    </xf>
    <xf numFmtId="165" fontId="11" fillId="2" borderId="24" xfId="0" applyNumberFormat="1" applyFont="1" applyFill="1" applyBorder="1" applyAlignment="1">
      <alignment horizontal="center"/>
    </xf>
    <xf numFmtId="165" fontId="4" fillId="2" borderId="24" xfId="0" applyNumberFormat="1" applyFont="1" applyFill="1" applyBorder="1" applyAlignment="1">
      <alignment horizontal="center"/>
    </xf>
    <xf numFmtId="49" fontId="4" fillId="0" borderId="16" xfId="0" applyNumberFormat="1" applyFont="1" applyBorder="1" applyAlignment="1">
      <alignment horizontal="center"/>
    </xf>
    <xf numFmtId="0" fontId="4" fillId="0" borderId="16" xfId="0" applyFont="1" applyBorder="1" applyAlignment="1">
      <alignment horizontal="left"/>
    </xf>
    <xf numFmtId="165" fontId="11" fillId="2" borderId="16" xfId="0" applyNumberFormat="1" applyFont="1" applyFill="1" applyBorder="1" applyAlignment="1">
      <alignment horizontal="center"/>
    </xf>
    <xf numFmtId="0" fontId="4" fillId="0" borderId="0" xfId="0" applyFont="1"/>
    <xf numFmtId="0" fontId="11" fillId="2" borderId="16" xfId="0" applyFont="1" applyFill="1" applyBorder="1" applyAlignment="1">
      <alignment horizontal="center"/>
    </xf>
    <xf numFmtId="165" fontId="4" fillId="2" borderId="10" xfId="0" applyNumberFormat="1" applyFont="1" applyFill="1" applyBorder="1" applyAlignment="1">
      <alignment horizontal="center"/>
    </xf>
    <xf numFmtId="0" fontId="4" fillId="0" borderId="9" xfId="0" applyFont="1" applyBorder="1" applyAlignment="1">
      <alignment horizontal="center"/>
    </xf>
    <xf numFmtId="49" fontId="4" fillId="0" borderId="10" xfId="0" applyNumberFormat="1" applyFont="1" applyBorder="1" applyAlignment="1">
      <alignment horizontal="center"/>
    </xf>
    <xf numFmtId="0" fontId="4" fillId="0" borderId="10" xfId="0" applyFont="1" applyBorder="1"/>
    <xf numFmtId="0" fontId="4" fillId="0" borderId="10" xfId="0" applyFont="1" applyBorder="1" applyAlignment="1">
      <alignment horizontal="left"/>
    </xf>
    <xf numFmtId="0" fontId="4" fillId="2" borderId="10" xfId="0" applyFont="1" applyFill="1" applyBorder="1" applyAlignment="1">
      <alignment horizontal="center"/>
    </xf>
    <xf numFmtId="0" fontId="3" fillId="0" borderId="12" xfId="0" applyFont="1" applyBorder="1" applyAlignment="1">
      <alignment horizontal="center"/>
    </xf>
    <xf numFmtId="49" fontId="3" fillId="0" borderId="12" xfId="0" applyNumberFormat="1" applyFont="1" applyBorder="1" applyAlignment="1">
      <alignment horizontal="center"/>
    </xf>
    <xf numFmtId="0" fontId="3" fillId="0" borderId="12" xfId="0" applyFont="1" applyBorder="1"/>
    <xf numFmtId="0" fontId="3" fillId="0" borderId="12" xfId="0" applyFont="1" applyBorder="1" applyAlignment="1">
      <alignment horizontal="left"/>
    </xf>
    <xf numFmtId="165" fontId="3" fillId="2" borderId="12" xfId="0" applyNumberFormat="1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49" fontId="3" fillId="0" borderId="0" xfId="0" applyNumberFormat="1" applyFont="1" applyAlignment="1">
      <alignment horizontal="center"/>
    </xf>
    <xf numFmtId="0" fontId="3" fillId="0" borderId="0" xfId="0" applyFont="1" applyAlignment="1">
      <alignment horizontal="left"/>
    </xf>
    <xf numFmtId="0" fontId="15" fillId="0" borderId="25" xfId="0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16" fillId="0" borderId="12" xfId="0" applyFont="1" applyBorder="1" applyAlignment="1">
      <alignment horizontal="center"/>
    </xf>
    <xf numFmtId="0" fontId="17" fillId="2" borderId="2" xfId="0" applyFont="1" applyFill="1" applyBorder="1" applyAlignment="1">
      <alignment horizontal="center"/>
    </xf>
    <xf numFmtId="165" fontId="4" fillId="2" borderId="26" xfId="0" applyNumberFormat="1" applyFont="1" applyFill="1" applyBorder="1" applyAlignment="1">
      <alignment horizontal="center"/>
    </xf>
    <xf numFmtId="167" fontId="15" fillId="0" borderId="0" xfId="0" applyNumberFormat="1" applyFont="1"/>
    <xf numFmtId="0" fontId="15" fillId="0" borderId="0" xfId="0" applyFont="1"/>
    <xf numFmtId="0" fontId="4" fillId="0" borderId="27" xfId="0" applyFont="1" applyBorder="1" applyAlignment="1">
      <alignment horizontal="center"/>
    </xf>
    <xf numFmtId="49" fontId="4" fillId="0" borderId="26" xfId="0" applyNumberFormat="1" applyFont="1" applyBorder="1" applyAlignment="1">
      <alignment horizontal="center"/>
    </xf>
    <xf numFmtId="0" fontId="4" fillId="0" borderId="24" xfId="0" applyFont="1" applyBorder="1"/>
    <xf numFmtId="0" fontId="4" fillId="0" borderId="26" xfId="0" applyFont="1" applyBorder="1" applyAlignment="1">
      <alignment horizontal="left"/>
    </xf>
    <xf numFmtId="0" fontId="4" fillId="0" borderId="28" xfId="0" applyFont="1" applyBorder="1" applyAlignment="1">
      <alignment horizontal="center"/>
    </xf>
    <xf numFmtId="49" fontId="4" fillId="0" borderId="20" xfId="0" applyNumberFormat="1" applyFont="1" applyBorder="1" applyAlignment="1">
      <alignment horizontal="center"/>
    </xf>
    <xf numFmtId="0" fontId="4" fillId="0" borderId="18" xfId="0" applyFont="1" applyBorder="1"/>
    <xf numFmtId="0" fontId="4" fillId="0" borderId="20" xfId="0" applyFont="1" applyBorder="1" applyAlignment="1">
      <alignment horizontal="left"/>
    </xf>
    <xf numFmtId="165" fontId="4" fillId="2" borderId="20" xfId="0" applyNumberFormat="1" applyFont="1" applyFill="1" applyBorder="1" applyAlignment="1">
      <alignment horizontal="center"/>
    </xf>
    <xf numFmtId="165" fontId="11" fillId="2" borderId="20" xfId="0" applyNumberFormat="1" applyFont="1" applyFill="1" applyBorder="1" applyAlignment="1">
      <alignment horizontal="center"/>
    </xf>
    <xf numFmtId="165" fontId="4" fillId="0" borderId="0" xfId="0" applyNumberFormat="1" applyFont="1"/>
    <xf numFmtId="0" fontId="4" fillId="0" borderId="22" xfId="0" applyFont="1" applyBorder="1" applyAlignment="1">
      <alignment horizontal="center"/>
    </xf>
    <xf numFmtId="0" fontId="18" fillId="0" borderId="0" xfId="0" applyFont="1" applyAlignment="1">
      <alignment horizontal="center"/>
    </xf>
    <xf numFmtId="0" fontId="4" fillId="0" borderId="6" xfId="0" applyFont="1" applyBorder="1" applyAlignment="1">
      <alignment horizontal="center"/>
    </xf>
    <xf numFmtId="165" fontId="19" fillId="2" borderId="6" xfId="0" applyNumberFormat="1" applyFont="1" applyFill="1" applyBorder="1" applyAlignment="1">
      <alignment horizontal="center"/>
    </xf>
    <xf numFmtId="0" fontId="20" fillId="2" borderId="6" xfId="0" applyFont="1" applyFill="1" applyBorder="1" applyAlignment="1">
      <alignment horizontal="center"/>
    </xf>
    <xf numFmtId="165" fontId="5" fillId="2" borderId="0" xfId="0" applyNumberFormat="1" applyFont="1" applyFill="1" applyAlignment="1">
      <alignment horizontal="center"/>
    </xf>
    <xf numFmtId="0" fontId="4" fillId="0" borderId="29" xfId="0" applyFont="1" applyBorder="1" applyAlignment="1">
      <alignment horizontal="center"/>
    </xf>
    <xf numFmtId="49" fontId="4" fillId="0" borderId="24" xfId="0" applyNumberFormat="1" applyFont="1" applyBorder="1" applyAlignment="1">
      <alignment horizontal="center"/>
    </xf>
    <xf numFmtId="0" fontId="4" fillId="0" borderId="26" xfId="0" applyFont="1" applyBorder="1"/>
    <xf numFmtId="0" fontId="4" fillId="0" borderId="30" xfId="0" applyFont="1" applyBorder="1" applyAlignment="1">
      <alignment horizontal="center"/>
    </xf>
    <xf numFmtId="0" fontId="4" fillId="0" borderId="14" xfId="0" applyFont="1" applyBorder="1"/>
    <xf numFmtId="0" fontId="4" fillId="0" borderId="17" xfId="0" applyFont="1" applyBorder="1" applyAlignment="1">
      <alignment horizontal="left"/>
    </xf>
    <xf numFmtId="0" fontId="3" fillId="0" borderId="21" xfId="0" applyFont="1" applyBorder="1" applyAlignment="1">
      <alignment horizontal="center"/>
    </xf>
    <xf numFmtId="165" fontId="3" fillId="2" borderId="21" xfId="0" applyNumberFormat="1" applyFont="1" applyFill="1" applyBorder="1" applyAlignment="1">
      <alignment horizontal="center"/>
    </xf>
    <xf numFmtId="0" fontId="3" fillId="2" borderId="21" xfId="0" applyFont="1" applyFill="1" applyBorder="1" applyAlignment="1">
      <alignment horizontal="center"/>
    </xf>
    <xf numFmtId="165" fontId="3" fillId="2" borderId="20" xfId="0" applyNumberFormat="1" applyFont="1" applyFill="1" applyBorder="1" applyAlignment="1">
      <alignment horizontal="center"/>
    </xf>
    <xf numFmtId="165" fontId="3" fillId="0" borderId="0" xfId="0" applyNumberFormat="1" applyFont="1" applyAlignment="1">
      <alignment horizontal="center"/>
    </xf>
    <xf numFmtId="164" fontId="3" fillId="0" borderId="0" xfId="1" applyNumberFormat="1" applyFont="1" applyFill="1" applyBorder="1" applyAlignment="1">
      <alignment horizontal="center"/>
    </xf>
    <xf numFmtId="49" fontId="4" fillId="0" borderId="0" xfId="0" applyNumberFormat="1" applyFont="1" applyAlignment="1">
      <alignment horizontal="left"/>
    </xf>
    <xf numFmtId="0" fontId="21" fillId="0" borderId="0" xfId="0" applyFont="1"/>
    <xf numFmtId="0" fontId="22" fillId="0" borderId="0" xfId="0" applyFont="1"/>
    <xf numFmtId="0" fontId="22" fillId="0" borderId="0" xfId="0" applyFont="1" applyAlignment="1">
      <alignment horizontal="left" vertical="center"/>
    </xf>
    <xf numFmtId="164" fontId="3" fillId="0" borderId="0" xfId="1" applyNumberFormat="1" applyFont="1" applyFill="1" applyAlignment="1"/>
    <xf numFmtId="0" fontId="22" fillId="0" borderId="0" xfId="0" applyFont="1" applyAlignment="1">
      <alignment horizontal="left"/>
    </xf>
    <xf numFmtId="165" fontId="3" fillId="2" borderId="0" xfId="0" applyNumberFormat="1" applyFont="1" applyFill="1"/>
    <xf numFmtId="165" fontId="4" fillId="2" borderId="0" xfId="0" applyNumberFormat="1" applyFont="1" applyFill="1"/>
    <xf numFmtId="165" fontId="5" fillId="2" borderId="0" xfId="0" applyNumberFormat="1" applyFont="1" applyFill="1"/>
    <xf numFmtId="165" fontId="6" fillId="0" borderId="0" xfId="0" applyNumberFormat="1" applyFont="1"/>
    <xf numFmtId="0" fontId="3" fillId="2" borderId="0" xfId="0" applyFont="1" applyFill="1"/>
    <xf numFmtId="165" fontId="7" fillId="2" borderId="0" xfId="0" applyNumberFormat="1" applyFont="1" applyFill="1"/>
    <xf numFmtId="0" fontId="3" fillId="0" borderId="6" xfId="0" applyFont="1" applyBorder="1" applyAlignment="1">
      <alignment horizontal="center"/>
    </xf>
    <xf numFmtId="165" fontId="3" fillId="0" borderId="6" xfId="0" applyNumberFormat="1" applyFont="1" applyBorder="1" applyAlignment="1">
      <alignment horizontal="center"/>
    </xf>
    <xf numFmtId="165" fontId="3" fillId="0" borderId="6" xfId="0" applyNumberFormat="1" applyFont="1" applyBorder="1"/>
    <xf numFmtId="165" fontId="3" fillId="0" borderId="10" xfId="0" applyNumberFormat="1" applyFont="1" applyBorder="1"/>
    <xf numFmtId="0" fontId="4" fillId="0" borderId="6" xfId="0" applyFont="1" applyBorder="1" applyAlignment="1">
      <alignment horizontal="left"/>
    </xf>
    <xf numFmtId="0" fontId="3" fillId="0" borderId="6" xfId="0" applyFont="1" applyBorder="1"/>
    <xf numFmtId="0" fontId="3" fillId="0" borderId="10" xfId="0" applyFont="1" applyBorder="1"/>
    <xf numFmtId="0" fontId="15" fillId="0" borderId="2" xfId="0" applyFont="1" applyBorder="1"/>
    <xf numFmtId="164" fontId="3" fillId="0" borderId="10" xfId="1" applyNumberFormat="1" applyFont="1" applyFill="1" applyBorder="1" applyAlignment="1">
      <alignment horizontal="center"/>
    </xf>
    <xf numFmtId="0" fontId="24" fillId="3" borderId="2" xfId="0" applyFont="1" applyFill="1" applyBorder="1" applyAlignment="1">
      <alignment horizontal="center"/>
    </xf>
    <xf numFmtId="0" fontId="26" fillId="3" borderId="12" xfId="0" applyFont="1" applyFill="1" applyBorder="1"/>
    <xf numFmtId="165" fontId="25" fillId="3" borderId="2" xfId="0" applyNumberFormat="1" applyFont="1" applyFill="1" applyBorder="1" applyAlignment="1">
      <alignment horizontal="center"/>
    </xf>
    <xf numFmtId="0" fontId="26" fillId="3" borderId="2" xfId="0" applyFont="1" applyFill="1" applyBorder="1" applyAlignment="1">
      <alignment horizontal="center"/>
    </xf>
    <xf numFmtId="166" fontId="25" fillId="3" borderId="13" xfId="1" applyNumberFormat="1" applyFont="1" applyFill="1" applyBorder="1" applyAlignment="1">
      <alignment horizontal="center"/>
    </xf>
    <xf numFmtId="0" fontId="23" fillId="3" borderId="2" xfId="0" applyFont="1" applyFill="1" applyBorder="1"/>
    <xf numFmtId="0" fontId="27" fillId="3" borderId="5" xfId="0" applyFont="1" applyFill="1" applyBorder="1"/>
    <xf numFmtId="49" fontId="27" fillId="3" borderId="12" xfId="0" applyNumberFormat="1" applyFont="1" applyFill="1" applyBorder="1"/>
    <xf numFmtId="0" fontId="7" fillId="2" borderId="22" xfId="0" applyFont="1" applyFill="1" applyBorder="1" applyAlignment="1">
      <alignment horizontal="center"/>
    </xf>
    <xf numFmtId="49" fontId="7" fillId="2" borderId="6" xfId="0" applyNumberFormat="1" applyFont="1" applyFill="1" applyBorder="1" applyAlignment="1">
      <alignment horizontal="center"/>
    </xf>
    <xf numFmtId="0" fontId="12" fillId="2" borderId="0" xfId="0" applyFont="1" applyFill="1" applyAlignment="1">
      <alignment horizontal="center"/>
    </xf>
    <xf numFmtId="0" fontId="7" fillId="2" borderId="6" xfId="0" applyFont="1" applyFill="1" applyBorder="1"/>
    <xf numFmtId="165" fontId="28" fillId="2" borderId="2" xfId="0" applyNumberFormat="1" applyFont="1" applyFill="1" applyBorder="1" applyAlignment="1">
      <alignment horizontal="center"/>
    </xf>
    <xf numFmtId="0" fontId="3" fillId="2" borderId="5" xfId="0" applyFont="1" applyFill="1" applyBorder="1"/>
    <xf numFmtId="49" fontId="3" fillId="2" borderId="0" xfId="0" applyNumberFormat="1" applyFont="1" applyFill="1"/>
    <xf numFmtId="0" fontId="8" fillId="2" borderId="6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165" fontId="4" fillId="0" borderId="6" xfId="0" applyNumberFormat="1" applyFont="1" applyBorder="1" applyAlignment="1">
      <alignment horizontal="center"/>
    </xf>
    <xf numFmtId="164" fontId="4" fillId="0" borderId="6" xfId="1" applyNumberFormat="1" applyFont="1" applyFill="1" applyBorder="1" applyAlignment="1">
      <alignment horizontal="center"/>
    </xf>
    <xf numFmtId="0" fontId="4" fillId="0" borderId="10" xfId="0" applyFont="1" applyBorder="1" applyAlignment="1">
      <alignment horizontal="center"/>
    </xf>
    <xf numFmtId="165" fontId="5" fillId="2" borderId="14" xfId="0" applyNumberFormat="1" applyFont="1" applyFill="1" applyBorder="1" applyAlignment="1">
      <alignment horizontal="center"/>
    </xf>
    <xf numFmtId="0" fontId="5" fillId="2" borderId="14" xfId="0" applyFont="1" applyFill="1" applyBorder="1" applyAlignment="1">
      <alignment horizontal="center"/>
    </xf>
    <xf numFmtId="167" fontId="11" fillId="2" borderId="0" xfId="0" applyNumberFormat="1" applyFont="1" applyFill="1" applyAlignment="1">
      <alignment horizontal="center"/>
    </xf>
    <xf numFmtId="0" fontId="11" fillId="2" borderId="0" xfId="0" applyFont="1" applyFill="1" applyAlignment="1">
      <alignment horizontal="center"/>
    </xf>
    <xf numFmtId="165" fontId="11" fillId="2" borderId="0" xfId="0" applyNumberFormat="1" applyFont="1" applyFill="1" applyAlignment="1">
      <alignment horizontal="center"/>
    </xf>
    <xf numFmtId="167" fontId="5" fillId="2" borderId="0" xfId="0" applyNumberFormat="1" applyFont="1" applyFill="1" applyAlignment="1">
      <alignment horizontal="center"/>
    </xf>
    <xf numFmtId="167" fontId="4" fillId="2" borderId="0" xfId="0" applyNumberFormat="1" applyFont="1" applyFill="1" applyAlignment="1">
      <alignment horizontal="center"/>
    </xf>
    <xf numFmtId="167" fontId="3" fillId="0" borderId="0" xfId="0" applyNumberFormat="1" applyFont="1"/>
    <xf numFmtId="0" fontId="29" fillId="0" borderId="12" xfId="0" applyFont="1" applyBorder="1" applyAlignment="1">
      <alignment horizontal="center"/>
    </xf>
    <xf numFmtId="0" fontId="32" fillId="0" borderId="0" xfId="0" applyFont="1" applyAlignment="1">
      <alignment horizontal="center"/>
    </xf>
    <xf numFmtId="165" fontId="33" fillId="2" borderId="2" xfId="0" applyNumberFormat="1" applyFont="1" applyFill="1" applyBorder="1" applyAlignment="1">
      <alignment horizontal="center"/>
    </xf>
    <xf numFmtId="165" fontId="34" fillId="2" borderId="6" xfId="0" applyNumberFormat="1" applyFont="1" applyFill="1" applyBorder="1" applyAlignment="1">
      <alignment horizontal="center"/>
    </xf>
    <xf numFmtId="165" fontId="35" fillId="2" borderId="6" xfId="0" applyNumberFormat="1" applyFont="1" applyFill="1" applyBorder="1" applyAlignment="1">
      <alignment horizontal="center"/>
    </xf>
    <xf numFmtId="165" fontId="36" fillId="2" borderId="23" xfId="0" applyNumberFormat="1" applyFont="1" applyFill="1" applyBorder="1" applyAlignment="1">
      <alignment horizontal="center"/>
    </xf>
    <xf numFmtId="165" fontId="36" fillId="2" borderId="6" xfId="0" applyNumberFormat="1" applyFont="1" applyFill="1" applyBorder="1" applyAlignment="1">
      <alignment horizontal="center"/>
    </xf>
    <xf numFmtId="0" fontId="30" fillId="3" borderId="5" xfId="0" applyFont="1" applyFill="1" applyBorder="1"/>
    <xf numFmtId="49" fontId="30" fillId="3" borderId="12" xfId="0" applyNumberFormat="1" applyFont="1" applyFill="1" applyBorder="1"/>
    <xf numFmtId="0" fontId="31" fillId="3" borderId="2" xfId="0" applyFont="1" applyFill="1" applyBorder="1"/>
    <xf numFmtId="0" fontId="37" fillId="3" borderId="2" xfId="0" applyFont="1" applyFill="1" applyBorder="1" applyAlignment="1">
      <alignment horizontal="center"/>
    </xf>
    <xf numFmtId="165" fontId="38" fillId="3" borderId="2" xfId="0" applyNumberFormat="1" applyFont="1" applyFill="1" applyBorder="1" applyAlignment="1">
      <alignment horizontal="center"/>
    </xf>
    <xf numFmtId="0" fontId="39" fillId="3" borderId="2" xfId="0" applyFont="1" applyFill="1" applyBorder="1" applyAlignment="1">
      <alignment horizontal="center"/>
    </xf>
    <xf numFmtId="166" fontId="38" fillId="3" borderId="13" xfId="1" applyNumberFormat="1" applyFont="1" applyFill="1" applyBorder="1" applyAlignment="1">
      <alignment horizontal="center"/>
    </xf>
    <xf numFmtId="165" fontId="5" fillId="2" borderId="24" xfId="0" applyNumberFormat="1" applyFont="1" applyFill="1" applyBorder="1" applyAlignment="1">
      <alignment horizontal="center"/>
    </xf>
    <xf numFmtId="165" fontId="5" fillId="2" borderId="16" xfId="0" applyNumberFormat="1" applyFont="1" applyFill="1" applyBorder="1" applyAlignment="1">
      <alignment horizontal="center"/>
    </xf>
    <xf numFmtId="0" fontId="5" fillId="2" borderId="16" xfId="0" applyFont="1" applyFill="1" applyBorder="1" applyAlignment="1">
      <alignment horizontal="center"/>
    </xf>
    <xf numFmtId="165" fontId="5" fillId="2" borderId="10" xfId="0" applyNumberFormat="1" applyFont="1" applyFill="1" applyBorder="1" applyAlignment="1">
      <alignment horizontal="center"/>
    </xf>
    <xf numFmtId="0" fontId="5" fillId="2" borderId="17" xfId="0" applyFont="1" applyFill="1" applyBorder="1" applyAlignment="1">
      <alignment horizontal="center"/>
    </xf>
    <xf numFmtId="165" fontId="5" fillId="2" borderId="17" xfId="0" applyNumberFormat="1" applyFont="1" applyFill="1" applyBorder="1" applyAlignment="1">
      <alignment horizontal="center"/>
    </xf>
    <xf numFmtId="165" fontId="5" fillId="2" borderId="20" xfId="0" applyNumberFormat="1" applyFont="1" applyFill="1" applyBorder="1" applyAlignment="1">
      <alignment horizontal="center"/>
    </xf>
    <xf numFmtId="0" fontId="40" fillId="0" borderId="0" xfId="0" applyFont="1"/>
    <xf numFmtId="165" fontId="5" fillId="2" borderId="26" xfId="0" applyNumberFormat="1" applyFont="1" applyFill="1" applyBorder="1" applyAlignment="1">
      <alignment horizontal="center"/>
    </xf>
    <xf numFmtId="165" fontId="7" fillId="0" borderId="0" xfId="0" applyNumberFormat="1" applyFont="1"/>
    <xf numFmtId="0" fontId="11" fillId="2" borderId="24" xfId="0" applyFont="1" applyFill="1" applyBorder="1" applyAlignment="1">
      <alignment horizontal="center"/>
    </xf>
    <xf numFmtId="0" fontId="4" fillId="0" borderId="7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3" fillId="0" borderId="0" xfId="0" applyFont="1"/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64" fontId="4" fillId="0" borderId="2" xfId="1" applyNumberFormat="1" applyFont="1" applyFill="1" applyBorder="1" applyAlignment="1">
      <alignment horizontal="center" vertical="center" wrapText="1"/>
    </xf>
    <xf numFmtId="164" fontId="4" fillId="0" borderId="6" xfId="1" applyNumberFormat="1" applyFont="1" applyFill="1" applyBorder="1" applyAlignment="1">
      <alignment horizontal="center" vertical="center" wrapText="1"/>
    </xf>
    <xf numFmtId="164" fontId="4" fillId="0" borderId="10" xfId="1" applyNumberFormat="1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2" fillId="0" borderId="31" xfId="0" applyFont="1" applyBorder="1" applyAlignment="1">
      <alignment horizontal="left"/>
    </xf>
    <xf numFmtId="0" fontId="29" fillId="0" borderId="0" xfId="0" applyFont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631031</xdr:colOff>
      <xdr:row>0</xdr:row>
      <xdr:rowOff>259291</xdr:rowOff>
    </xdr:from>
    <xdr:to>
      <xdr:col>9</xdr:col>
      <xdr:colOff>3175</xdr:colOff>
      <xdr:row>1</xdr:row>
      <xdr:rowOff>132291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B983FB15-3F43-4897-948F-34235848501A}"/>
            </a:ext>
          </a:extLst>
        </xdr:cNvPr>
        <xdr:cNvSpPr txBox="1"/>
      </xdr:nvSpPr>
      <xdr:spPr>
        <a:xfrm>
          <a:off x="11632406" y="259291"/>
          <a:ext cx="2382044" cy="406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th-TH" sz="1400" b="1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631031</xdr:colOff>
      <xdr:row>0</xdr:row>
      <xdr:rowOff>259291</xdr:rowOff>
    </xdr:from>
    <xdr:to>
      <xdr:col>9</xdr:col>
      <xdr:colOff>3175</xdr:colOff>
      <xdr:row>1</xdr:row>
      <xdr:rowOff>132291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FB6A1CF5-373F-4884-B785-2B2C204A3CF5}"/>
            </a:ext>
          </a:extLst>
        </xdr:cNvPr>
        <xdr:cNvSpPr txBox="1"/>
      </xdr:nvSpPr>
      <xdr:spPr>
        <a:xfrm>
          <a:off x="11632406" y="259291"/>
          <a:ext cx="2382044" cy="406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th-TH" sz="1400" b="1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631031</xdr:colOff>
      <xdr:row>0</xdr:row>
      <xdr:rowOff>259291</xdr:rowOff>
    </xdr:from>
    <xdr:to>
      <xdr:col>9</xdr:col>
      <xdr:colOff>3175</xdr:colOff>
      <xdr:row>1</xdr:row>
      <xdr:rowOff>132291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ED8729DD-F45E-4919-BEE3-EF74717CA41B}"/>
            </a:ext>
          </a:extLst>
        </xdr:cNvPr>
        <xdr:cNvSpPr txBox="1"/>
      </xdr:nvSpPr>
      <xdr:spPr>
        <a:xfrm>
          <a:off x="11632406" y="259291"/>
          <a:ext cx="2382044" cy="406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th-TH" sz="1400" b="1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631031</xdr:colOff>
      <xdr:row>0</xdr:row>
      <xdr:rowOff>259291</xdr:rowOff>
    </xdr:from>
    <xdr:to>
      <xdr:col>9</xdr:col>
      <xdr:colOff>3175</xdr:colOff>
      <xdr:row>1</xdr:row>
      <xdr:rowOff>132291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E632C4AB-E013-4716-B1A6-DB06D60FB531}"/>
            </a:ext>
          </a:extLst>
        </xdr:cNvPr>
        <xdr:cNvSpPr txBox="1"/>
      </xdr:nvSpPr>
      <xdr:spPr>
        <a:xfrm>
          <a:off x="11841956" y="259291"/>
          <a:ext cx="2382044" cy="406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th-TH" sz="1400" b="1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631031</xdr:colOff>
      <xdr:row>0</xdr:row>
      <xdr:rowOff>259291</xdr:rowOff>
    </xdr:from>
    <xdr:to>
      <xdr:col>9</xdr:col>
      <xdr:colOff>3175</xdr:colOff>
      <xdr:row>1</xdr:row>
      <xdr:rowOff>132291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920FE02-84AA-444E-BB7E-58C4070EAC6D}"/>
            </a:ext>
          </a:extLst>
        </xdr:cNvPr>
        <xdr:cNvSpPr txBox="1"/>
      </xdr:nvSpPr>
      <xdr:spPr>
        <a:xfrm>
          <a:off x="11870531" y="259291"/>
          <a:ext cx="2382044" cy="406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th-TH" sz="1400" b="1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E0969C-4818-4BBF-A3D7-B20BAD94045E}">
  <dimension ref="A1:M44"/>
  <sheetViews>
    <sheetView zoomScale="90" zoomScaleNormal="90" zoomScaleSheetLayoutView="90" workbookViewId="0">
      <pane xSplit="2" ySplit="5" topLeftCell="C15" activePane="bottomRight" state="frozen"/>
      <selection pane="topRight" activeCell="C1" sqref="C1"/>
      <selection pane="bottomLeft" activeCell="A6" sqref="A6"/>
      <selection pane="bottomRight" activeCell="K7" sqref="K7:K14"/>
    </sheetView>
  </sheetViews>
  <sheetFormatPr defaultRowHeight="27.75" x14ac:dyDescent="0.65"/>
  <cols>
    <col min="1" max="1" width="10.85546875" style="1" customWidth="1"/>
    <col min="2" max="2" width="10.7109375" style="1" customWidth="1"/>
    <col min="3" max="3" width="48.5703125" style="1" customWidth="1"/>
    <col min="4" max="4" width="26.140625" style="1" customWidth="1"/>
    <col min="5" max="5" width="15.85546875" style="1" customWidth="1"/>
    <col min="6" max="6" width="16.85546875" style="1" customWidth="1"/>
    <col min="7" max="7" width="15.42578125" style="62" customWidth="1"/>
    <col min="8" max="8" width="20.5703125" style="1" customWidth="1"/>
    <col min="9" max="9" width="45.140625" style="105" customWidth="1"/>
    <col min="10" max="10" width="10.7109375" style="1" bestFit="1" customWidth="1"/>
    <col min="11" max="11" width="9.140625" style="1"/>
    <col min="12" max="12" width="9.5703125" style="1" bestFit="1" customWidth="1"/>
    <col min="13" max="16384" width="9.140625" style="1"/>
  </cols>
  <sheetData>
    <row r="1" spans="1:13" ht="42" customHeight="1" x14ac:dyDescent="0.7">
      <c r="A1" s="179" t="s">
        <v>0</v>
      </c>
      <c r="B1" s="179"/>
      <c r="C1" s="179"/>
      <c r="D1" s="179"/>
      <c r="E1" s="179"/>
      <c r="F1" s="179"/>
      <c r="G1" s="179"/>
      <c r="H1" s="179"/>
      <c r="I1" s="179"/>
    </row>
    <row r="2" spans="1:13" ht="36" customHeight="1" thickBot="1" x14ac:dyDescent="0.75">
      <c r="A2" s="2"/>
      <c r="B2" s="3"/>
      <c r="C2" s="3"/>
      <c r="D2" s="194" t="s">
        <v>92</v>
      </c>
      <c r="E2" s="194"/>
      <c r="F2" s="194"/>
      <c r="G2" s="194"/>
      <c r="H2" s="194"/>
      <c r="I2" s="4" t="s">
        <v>1</v>
      </c>
    </row>
    <row r="3" spans="1:13" ht="32.25" customHeight="1" x14ac:dyDescent="0.65">
      <c r="A3" s="180" t="s">
        <v>2</v>
      </c>
      <c r="B3" s="183" t="s">
        <v>3</v>
      </c>
      <c r="C3" s="185" t="s">
        <v>4</v>
      </c>
      <c r="D3" s="185" t="s">
        <v>5</v>
      </c>
      <c r="E3" s="186" t="s">
        <v>6</v>
      </c>
      <c r="F3" s="186"/>
      <c r="G3" s="187" t="s">
        <v>7</v>
      </c>
      <c r="H3" s="183" t="s">
        <v>8</v>
      </c>
      <c r="I3" s="190" t="s">
        <v>9</v>
      </c>
    </row>
    <row r="4" spans="1:13" x14ac:dyDescent="0.65">
      <c r="A4" s="181"/>
      <c r="B4" s="184"/>
      <c r="C4" s="184"/>
      <c r="D4" s="184"/>
      <c r="E4" s="193" t="s">
        <v>10</v>
      </c>
      <c r="F4" s="175" t="s">
        <v>11</v>
      </c>
      <c r="G4" s="188"/>
      <c r="H4" s="184"/>
      <c r="I4" s="191"/>
    </row>
    <row r="5" spans="1:13" ht="28.5" thickBot="1" x14ac:dyDescent="0.7">
      <c r="A5" s="182"/>
      <c r="B5" s="176"/>
      <c r="C5" s="176"/>
      <c r="D5" s="176"/>
      <c r="E5" s="176"/>
      <c r="F5" s="176"/>
      <c r="G5" s="189"/>
      <c r="H5" s="176"/>
      <c r="I5" s="192"/>
    </row>
    <row r="6" spans="1:13" s="7" customFormat="1" ht="36" customHeight="1" x14ac:dyDescent="0.8">
      <c r="A6" s="128"/>
      <c r="B6" s="129"/>
      <c r="C6" s="122" t="s">
        <v>12</v>
      </c>
      <c r="D6" s="123"/>
      <c r="E6" s="124">
        <f>SUM(E7+E15+E26+E29)</f>
        <v>455.56700000000001</v>
      </c>
      <c r="F6" s="124" t="s">
        <v>13</v>
      </c>
      <c r="G6" s="125"/>
      <c r="H6" s="126" t="s">
        <v>14</v>
      </c>
      <c r="I6" s="127"/>
      <c r="J6" s="110"/>
      <c r="K6" s="5"/>
      <c r="L6" s="6"/>
    </row>
    <row r="7" spans="1:13" ht="36" customHeight="1" x14ac:dyDescent="0.7">
      <c r="A7" s="135"/>
      <c r="B7" s="136"/>
      <c r="C7" s="137" t="s">
        <v>15</v>
      </c>
      <c r="D7" s="111"/>
      <c r="E7" s="8">
        <f>SUM(E8:E14)</f>
        <v>135.744</v>
      </c>
      <c r="F7" s="8">
        <f>SUM(F8:F14)</f>
        <v>161.691</v>
      </c>
      <c r="G7" s="9"/>
      <c r="H7" s="8">
        <f>SUM(H8:H14)</f>
        <v>556.18299999999999</v>
      </c>
      <c r="I7" s="138"/>
      <c r="J7" s="35"/>
      <c r="K7" s="16">
        <v>57.537999999999997</v>
      </c>
      <c r="L7" s="10"/>
    </row>
    <row r="8" spans="1:13" ht="30" customHeight="1" x14ac:dyDescent="0.65">
      <c r="A8" s="11">
        <v>4009</v>
      </c>
      <c r="B8" s="12" t="s">
        <v>16</v>
      </c>
      <c r="C8" s="13" t="s">
        <v>17</v>
      </c>
      <c r="D8" s="14" t="s">
        <v>18</v>
      </c>
      <c r="E8" s="15">
        <f>110.352-64.195</f>
        <v>46.157000000000011</v>
      </c>
      <c r="F8" s="16">
        <v>57.537999999999997</v>
      </c>
      <c r="G8" s="15" t="s">
        <v>19</v>
      </c>
      <c r="H8" s="17">
        <v>202.24299999999999</v>
      </c>
      <c r="I8" s="139" t="s">
        <v>20</v>
      </c>
      <c r="J8" s="88"/>
      <c r="K8" s="20">
        <v>15.782999999999999</v>
      </c>
      <c r="L8" s="10"/>
      <c r="M8" s="19"/>
    </row>
    <row r="9" spans="1:13" ht="33" customHeight="1" x14ac:dyDescent="0.65">
      <c r="A9" s="11">
        <v>4009</v>
      </c>
      <c r="B9" s="12" t="s">
        <v>21</v>
      </c>
      <c r="C9" s="13" t="s">
        <v>22</v>
      </c>
      <c r="D9" s="14" t="s">
        <v>23</v>
      </c>
      <c r="E9" s="15">
        <f>119.437-110.352</f>
        <v>9.0849999999999937</v>
      </c>
      <c r="F9" s="20">
        <v>15.782999999999999</v>
      </c>
      <c r="G9" s="15" t="s">
        <v>19</v>
      </c>
      <c r="H9" s="21">
        <v>49.878</v>
      </c>
      <c r="I9" s="139" t="s">
        <v>24</v>
      </c>
      <c r="J9" s="23"/>
      <c r="K9" s="16">
        <v>4.008</v>
      </c>
      <c r="L9" s="10"/>
    </row>
    <row r="10" spans="1:13" ht="33" customHeight="1" x14ac:dyDescent="0.65">
      <c r="A10" s="11">
        <v>4035</v>
      </c>
      <c r="B10" s="12" t="s">
        <v>25</v>
      </c>
      <c r="C10" s="13" t="s">
        <v>26</v>
      </c>
      <c r="D10" s="14" t="s">
        <v>27</v>
      </c>
      <c r="E10" s="15">
        <v>2.004</v>
      </c>
      <c r="F10" s="16">
        <v>4.008</v>
      </c>
      <c r="G10" s="15" t="s">
        <v>19</v>
      </c>
      <c r="H10" s="24">
        <v>13.907999999999999</v>
      </c>
      <c r="I10" s="40"/>
      <c r="J10" s="88"/>
      <c r="K10" s="20">
        <v>31.149000000000001</v>
      </c>
      <c r="L10" s="10"/>
    </row>
    <row r="11" spans="1:13" ht="33" customHeight="1" x14ac:dyDescent="0.65">
      <c r="A11" s="11">
        <v>4037</v>
      </c>
      <c r="B11" s="12" t="s">
        <v>28</v>
      </c>
      <c r="C11" s="13" t="s">
        <v>29</v>
      </c>
      <c r="D11" s="14" t="s">
        <v>30</v>
      </c>
      <c r="E11" s="15">
        <f>58.735-33.45</f>
        <v>25.284999999999997</v>
      </c>
      <c r="F11" s="20">
        <v>31.149000000000001</v>
      </c>
      <c r="G11" s="15" t="s">
        <v>19</v>
      </c>
      <c r="H11" s="21">
        <v>100.786</v>
      </c>
      <c r="I11" s="114"/>
      <c r="J11" s="23"/>
      <c r="K11" s="22">
        <v>19.785</v>
      </c>
      <c r="L11" s="10"/>
    </row>
    <row r="12" spans="1:13" ht="33" customHeight="1" x14ac:dyDescent="0.65">
      <c r="A12" s="11">
        <v>4110</v>
      </c>
      <c r="B12" s="12" t="s">
        <v>28</v>
      </c>
      <c r="C12" s="13" t="s">
        <v>31</v>
      </c>
      <c r="D12" s="14" t="s">
        <v>32</v>
      </c>
      <c r="E12" s="15">
        <f>91.039-71.254</f>
        <v>19.784999999999997</v>
      </c>
      <c r="F12" s="22">
        <v>19.785</v>
      </c>
      <c r="G12" s="15" t="s">
        <v>33</v>
      </c>
      <c r="H12" s="21">
        <v>67.019000000000005</v>
      </c>
      <c r="I12" s="114"/>
      <c r="J12" s="18"/>
      <c r="K12" s="25">
        <v>14.472</v>
      </c>
      <c r="L12" s="6"/>
    </row>
    <row r="13" spans="1:13" ht="33" customHeight="1" thickBot="1" x14ac:dyDescent="0.7">
      <c r="A13" s="11">
        <v>4133</v>
      </c>
      <c r="B13" s="12" t="s">
        <v>34</v>
      </c>
      <c r="C13" s="13" t="s">
        <v>35</v>
      </c>
      <c r="D13" s="14" t="s">
        <v>36</v>
      </c>
      <c r="E13" s="24">
        <v>14.472</v>
      </c>
      <c r="F13" s="25">
        <v>14.472</v>
      </c>
      <c r="G13" s="15" t="s">
        <v>33</v>
      </c>
      <c r="H13" s="21">
        <v>58.466999999999999</v>
      </c>
      <c r="I13" s="115"/>
      <c r="J13" s="23"/>
      <c r="K13" s="26">
        <v>18.956</v>
      </c>
    </row>
    <row r="14" spans="1:13" ht="33" customHeight="1" thickBot="1" x14ac:dyDescent="0.7">
      <c r="A14" s="27">
        <v>4199</v>
      </c>
      <c r="B14" s="28" t="s">
        <v>25</v>
      </c>
      <c r="C14" s="29" t="s">
        <v>37</v>
      </c>
      <c r="D14" s="30" t="s">
        <v>38</v>
      </c>
      <c r="E14" s="31">
        <f>18.956-0</f>
        <v>18.956</v>
      </c>
      <c r="F14" s="26">
        <v>18.956</v>
      </c>
      <c r="G14" s="31" t="s">
        <v>19</v>
      </c>
      <c r="H14" s="32">
        <v>63.881999999999998</v>
      </c>
      <c r="I14" s="116"/>
      <c r="J14" s="111"/>
      <c r="K14" s="1">
        <f>SUM(K7:K13)</f>
        <v>161.691</v>
      </c>
    </row>
    <row r="15" spans="1:13" s="37" customFormat="1" ht="33.75" customHeight="1" x14ac:dyDescent="0.7">
      <c r="A15" s="130"/>
      <c r="B15" s="131"/>
      <c r="C15" s="132" t="s">
        <v>39</v>
      </c>
      <c r="D15" s="133"/>
      <c r="E15" s="33">
        <f>SUM(E16:E22)</f>
        <v>119.316</v>
      </c>
      <c r="F15" s="34" t="s">
        <v>40</v>
      </c>
      <c r="G15" s="35"/>
      <c r="H15" s="34" t="s">
        <v>41</v>
      </c>
      <c r="I15" s="133"/>
      <c r="J15" s="112"/>
      <c r="K15" s="36"/>
    </row>
    <row r="16" spans="1:13" ht="33" customHeight="1" x14ac:dyDescent="0.65">
      <c r="A16" s="38">
        <v>41</v>
      </c>
      <c r="B16" s="39" t="s">
        <v>42</v>
      </c>
      <c r="C16" s="40" t="s">
        <v>43</v>
      </c>
      <c r="D16" s="41" t="s">
        <v>44</v>
      </c>
      <c r="E16" s="42">
        <v>39.744999999999997</v>
      </c>
      <c r="F16" s="43" t="s">
        <v>45</v>
      </c>
      <c r="G16" s="42" t="s">
        <v>46</v>
      </c>
      <c r="H16" s="44" t="s">
        <v>47</v>
      </c>
      <c r="I16" s="113"/>
      <c r="J16" s="88"/>
      <c r="K16" s="36"/>
      <c r="L16" s="36"/>
    </row>
    <row r="17" spans="1:13" ht="33" customHeight="1" x14ac:dyDescent="0.65">
      <c r="A17" s="11">
        <v>4009</v>
      </c>
      <c r="B17" s="45" t="s">
        <v>48</v>
      </c>
      <c r="C17" s="13" t="s">
        <v>49</v>
      </c>
      <c r="D17" s="46" t="s">
        <v>50</v>
      </c>
      <c r="E17" s="24">
        <f>64.195-41.869</f>
        <v>22.325999999999993</v>
      </c>
      <c r="F17" s="47">
        <v>38.767000000000003</v>
      </c>
      <c r="G17" s="42" t="s">
        <v>19</v>
      </c>
      <c r="H17" s="47">
        <v>90.316999999999993</v>
      </c>
      <c r="I17" s="85" t="s">
        <v>51</v>
      </c>
      <c r="J17" s="18"/>
      <c r="K17" s="18"/>
      <c r="L17" s="18"/>
      <c r="M17" s="48"/>
    </row>
    <row r="18" spans="1:13" ht="33" customHeight="1" x14ac:dyDescent="0.65">
      <c r="A18" s="11">
        <v>4015</v>
      </c>
      <c r="B18" s="45" t="s">
        <v>52</v>
      </c>
      <c r="C18" s="13" t="s">
        <v>53</v>
      </c>
      <c r="D18" s="46" t="s">
        <v>54</v>
      </c>
      <c r="E18" s="24">
        <v>13.891</v>
      </c>
      <c r="F18" s="24">
        <v>19.164999999999999</v>
      </c>
      <c r="G18" s="15" t="s">
        <v>19</v>
      </c>
      <c r="H18" s="47">
        <v>67.646000000000001</v>
      </c>
      <c r="I18" s="85" t="s">
        <v>55</v>
      </c>
      <c r="J18" s="18"/>
      <c r="K18" s="18"/>
      <c r="L18" s="23"/>
      <c r="M18" s="48"/>
    </row>
    <row r="19" spans="1:13" ht="33" customHeight="1" x14ac:dyDescent="0.65">
      <c r="A19" s="11">
        <v>4039</v>
      </c>
      <c r="B19" s="45" t="s">
        <v>25</v>
      </c>
      <c r="C19" s="13" t="s">
        <v>56</v>
      </c>
      <c r="D19" s="46" t="s">
        <v>57</v>
      </c>
      <c r="E19" s="15">
        <v>4.3129999999999997</v>
      </c>
      <c r="F19" s="24">
        <v>8.41</v>
      </c>
      <c r="G19" s="15" t="s">
        <v>19</v>
      </c>
      <c r="H19" s="49">
        <v>28.763000000000002</v>
      </c>
      <c r="I19" s="140" t="s">
        <v>58</v>
      </c>
      <c r="J19" s="18"/>
      <c r="K19" s="18"/>
      <c r="L19" s="23"/>
      <c r="M19" s="48"/>
    </row>
    <row r="20" spans="1:13" ht="33" customHeight="1" x14ac:dyDescent="0.65">
      <c r="A20" s="11">
        <v>4224</v>
      </c>
      <c r="B20" s="45" t="s">
        <v>28</v>
      </c>
      <c r="C20" s="13" t="s">
        <v>59</v>
      </c>
      <c r="D20" s="46" t="s">
        <v>60</v>
      </c>
      <c r="E20" s="24">
        <f>16.94-0.15</f>
        <v>16.790000000000003</v>
      </c>
      <c r="F20" s="24">
        <v>16.88</v>
      </c>
      <c r="G20" s="15" t="s">
        <v>19</v>
      </c>
      <c r="H20" s="49">
        <v>58.631</v>
      </c>
      <c r="I20" s="118"/>
      <c r="J20" s="18"/>
      <c r="L20" s="36"/>
    </row>
    <row r="21" spans="1:13" ht="33" customHeight="1" x14ac:dyDescent="0.65">
      <c r="A21" s="11">
        <v>4229</v>
      </c>
      <c r="B21" s="45" t="s">
        <v>25</v>
      </c>
      <c r="C21" s="13" t="s">
        <v>61</v>
      </c>
      <c r="D21" s="46" t="s">
        <v>62</v>
      </c>
      <c r="E21" s="24">
        <f>20.64-0</f>
        <v>20.64</v>
      </c>
      <c r="F21" s="24">
        <v>20.64</v>
      </c>
      <c r="G21" s="15" t="s">
        <v>19</v>
      </c>
      <c r="H21" s="47">
        <v>78.225999999999999</v>
      </c>
      <c r="I21" s="118"/>
      <c r="J21" s="18"/>
      <c r="K21" s="19"/>
      <c r="L21" s="36"/>
    </row>
    <row r="22" spans="1:13" ht="33" customHeight="1" thickBot="1" x14ac:dyDescent="0.7">
      <c r="A22" s="51">
        <v>4344</v>
      </c>
      <c r="B22" s="52" t="s">
        <v>25</v>
      </c>
      <c r="C22" s="53" t="s">
        <v>63</v>
      </c>
      <c r="D22" s="54" t="s">
        <v>64</v>
      </c>
      <c r="E22" s="50">
        <f>1.611-0</f>
        <v>1.611</v>
      </c>
      <c r="F22" s="50">
        <v>1.611</v>
      </c>
      <c r="G22" s="55" t="s">
        <v>19</v>
      </c>
      <c r="H22" s="50">
        <v>4.6399999999999997</v>
      </c>
      <c r="I22" s="119"/>
      <c r="J22" s="107"/>
      <c r="K22" s="19"/>
      <c r="L22" s="10"/>
    </row>
    <row r="23" spans="1:13" ht="28.5" customHeight="1" x14ac:dyDescent="0.65">
      <c r="A23" s="56"/>
      <c r="B23" s="57"/>
      <c r="C23" s="58"/>
      <c r="D23" s="59"/>
      <c r="E23" s="60"/>
      <c r="F23" s="60"/>
      <c r="G23" s="61"/>
      <c r="H23" s="60"/>
      <c r="I23" s="58"/>
      <c r="J23" s="107"/>
      <c r="L23" s="10"/>
    </row>
    <row r="24" spans="1:13" ht="28.5" customHeight="1" x14ac:dyDescent="0.65">
      <c r="A24" s="62"/>
      <c r="B24" s="63"/>
      <c r="D24" s="64"/>
      <c r="E24" s="36"/>
      <c r="F24" s="36"/>
      <c r="G24" s="5"/>
      <c r="H24" s="36"/>
      <c r="I24" s="1"/>
      <c r="J24" s="107"/>
      <c r="L24" s="10"/>
    </row>
    <row r="25" spans="1:13" ht="28.5" customHeight="1" thickBot="1" x14ac:dyDescent="0.7">
      <c r="A25" s="62"/>
      <c r="B25" s="63"/>
      <c r="D25" s="64"/>
      <c r="E25" s="36"/>
      <c r="F25" s="36"/>
      <c r="G25" s="5"/>
      <c r="H25" s="36"/>
      <c r="I25" s="1"/>
      <c r="J25" s="19"/>
      <c r="L25" s="10"/>
    </row>
    <row r="26" spans="1:13" s="71" customFormat="1" ht="33.75" customHeight="1" x14ac:dyDescent="0.65">
      <c r="A26" s="65"/>
      <c r="B26" s="66"/>
      <c r="C26" s="67" t="s">
        <v>65</v>
      </c>
      <c r="D26" s="66"/>
      <c r="E26" s="134">
        <f>SUM(E27:E28)</f>
        <v>100.25700000000001</v>
      </c>
      <c r="F26" s="134">
        <f>SUM(F27:F28)</f>
        <v>161.06399999999999</v>
      </c>
      <c r="G26" s="68"/>
      <c r="H26" s="134">
        <f>SUM(H27:H28)</f>
        <v>568.36900000000003</v>
      </c>
      <c r="I26" s="120"/>
      <c r="J26" s="18"/>
      <c r="K26" s="36"/>
      <c r="L26" s="70"/>
    </row>
    <row r="27" spans="1:13" ht="33.75" customHeight="1" x14ac:dyDescent="0.65">
      <c r="A27" s="72">
        <v>44</v>
      </c>
      <c r="B27" s="73" t="s">
        <v>28</v>
      </c>
      <c r="C27" s="74" t="s">
        <v>66</v>
      </c>
      <c r="D27" s="75" t="s">
        <v>67</v>
      </c>
      <c r="E27" s="44">
        <v>57.957000000000001</v>
      </c>
      <c r="F27" s="69">
        <v>115.914</v>
      </c>
      <c r="G27" s="42" t="s">
        <v>19</v>
      </c>
      <c r="H27" s="44">
        <v>405.69900000000001</v>
      </c>
      <c r="I27" s="85" t="s">
        <v>68</v>
      </c>
      <c r="J27" s="88"/>
      <c r="K27" s="18"/>
      <c r="L27" s="18"/>
    </row>
    <row r="28" spans="1:13" ht="33.75" customHeight="1" thickBot="1" x14ac:dyDescent="0.7">
      <c r="A28" s="76">
        <v>4133</v>
      </c>
      <c r="B28" s="77" t="s">
        <v>69</v>
      </c>
      <c r="C28" s="78" t="s">
        <v>70</v>
      </c>
      <c r="D28" s="79" t="s">
        <v>71</v>
      </c>
      <c r="E28" s="80">
        <v>42.3</v>
      </c>
      <c r="F28" s="81">
        <v>45.15</v>
      </c>
      <c r="G28" s="31" t="s">
        <v>72</v>
      </c>
      <c r="H28" s="80">
        <v>162.66999999999999</v>
      </c>
      <c r="I28" s="141" t="s">
        <v>91</v>
      </c>
      <c r="J28" s="108"/>
      <c r="K28" s="82"/>
      <c r="L28" s="18"/>
    </row>
    <row r="29" spans="1:13" ht="33.75" customHeight="1" x14ac:dyDescent="0.65">
      <c r="A29" s="83"/>
      <c r="B29" s="39"/>
      <c r="C29" s="84" t="s">
        <v>73</v>
      </c>
      <c r="D29" s="85"/>
      <c r="E29" s="86">
        <f>SUM(E30:E34)</f>
        <v>100.25</v>
      </c>
      <c r="F29" s="86">
        <f>SUM(F30:F33)</f>
        <v>140.43600000000001</v>
      </c>
      <c r="G29" s="87"/>
      <c r="H29" s="86">
        <f>SUM(H30:H33)</f>
        <v>407.291</v>
      </c>
      <c r="I29" s="40"/>
      <c r="J29" s="109"/>
      <c r="K29" s="88"/>
      <c r="L29" s="18"/>
    </row>
    <row r="30" spans="1:13" ht="33.75" customHeight="1" x14ac:dyDescent="0.65">
      <c r="A30" s="89">
        <v>401</v>
      </c>
      <c r="B30" s="90" t="s">
        <v>28</v>
      </c>
      <c r="C30" s="91" t="s">
        <v>74</v>
      </c>
      <c r="D30" s="41" t="s">
        <v>75</v>
      </c>
      <c r="E30" s="44">
        <v>20.9</v>
      </c>
      <c r="F30" s="43">
        <v>51.4</v>
      </c>
      <c r="G30" s="42" t="s">
        <v>19</v>
      </c>
      <c r="H30" s="44">
        <v>160.38300000000001</v>
      </c>
      <c r="I30" s="117"/>
      <c r="J30" s="88"/>
      <c r="K30" s="88"/>
      <c r="L30" s="18"/>
    </row>
    <row r="31" spans="1:13" ht="33.75" customHeight="1" x14ac:dyDescent="0.65">
      <c r="A31" s="92">
        <v>415</v>
      </c>
      <c r="B31" s="45" t="s">
        <v>28</v>
      </c>
      <c r="C31" s="93" t="s">
        <v>76</v>
      </c>
      <c r="D31" s="46" t="s">
        <v>77</v>
      </c>
      <c r="E31" s="24">
        <f>48.161-21.381</f>
        <v>26.78</v>
      </c>
      <c r="F31" s="24">
        <v>35.540999999999997</v>
      </c>
      <c r="G31" s="15" t="s">
        <v>19</v>
      </c>
      <c r="H31" s="24">
        <v>78.769000000000005</v>
      </c>
      <c r="I31" s="85" t="s">
        <v>78</v>
      </c>
      <c r="J31" s="18"/>
      <c r="K31" s="18"/>
      <c r="L31" s="18"/>
    </row>
    <row r="32" spans="1:13" ht="33.75" customHeight="1" x14ac:dyDescent="0.65">
      <c r="A32" s="92">
        <v>4219</v>
      </c>
      <c r="B32" s="45" t="s">
        <v>25</v>
      </c>
      <c r="C32" s="93" t="s">
        <v>79</v>
      </c>
      <c r="D32" s="46" t="s">
        <v>80</v>
      </c>
      <c r="E32" s="24">
        <f>22.15-0</f>
        <v>22.15</v>
      </c>
      <c r="F32" s="24">
        <v>22.15</v>
      </c>
      <c r="G32" s="15" t="s">
        <v>19</v>
      </c>
      <c r="H32" s="24">
        <v>65.814999999999998</v>
      </c>
      <c r="I32" s="85" t="s">
        <v>81</v>
      </c>
      <c r="J32" s="18"/>
      <c r="K32" s="18"/>
      <c r="L32" s="18"/>
    </row>
    <row r="33" spans="1:12" ht="33.75" customHeight="1" x14ac:dyDescent="0.65">
      <c r="A33" s="92">
        <v>4246</v>
      </c>
      <c r="B33" s="45" t="s">
        <v>25</v>
      </c>
      <c r="C33" s="93" t="s">
        <v>82</v>
      </c>
      <c r="D33" s="94" t="s">
        <v>83</v>
      </c>
      <c r="E33" s="21">
        <f>30.42-0</f>
        <v>30.42</v>
      </c>
      <c r="F33" s="21">
        <v>31.344999999999999</v>
      </c>
      <c r="G33" s="15" t="s">
        <v>84</v>
      </c>
      <c r="H33" s="15">
        <v>102.324</v>
      </c>
      <c r="I33" s="85"/>
      <c r="J33" s="18"/>
      <c r="K33" s="18"/>
      <c r="L33" s="18"/>
    </row>
    <row r="34" spans="1:12" ht="33.75" customHeight="1" thickBot="1" x14ac:dyDescent="0.7">
      <c r="A34" s="76"/>
      <c r="B34" s="77"/>
      <c r="C34" s="78"/>
      <c r="D34" s="95"/>
      <c r="E34" s="96"/>
      <c r="F34" s="96"/>
      <c r="G34" s="97"/>
      <c r="H34" s="98"/>
      <c r="I34" s="121"/>
      <c r="J34" s="107"/>
      <c r="K34" s="36"/>
      <c r="L34" s="5"/>
    </row>
    <row r="35" spans="1:12" x14ac:dyDescent="0.65">
      <c r="A35" s="62"/>
      <c r="B35" s="63"/>
      <c r="D35" s="62"/>
      <c r="E35" s="99"/>
      <c r="F35" s="99"/>
      <c r="H35" s="99"/>
      <c r="I35" s="100"/>
      <c r="K35" s="19"/>
      <c r="L35" s="19"/>
    </row>
    <row r="36" spans="1:12" ht="36" customHeight="1" x14ac:dyDescent="0.7">
      <c r="A36" s="195" t="s">
        <v>85</v>
      </c>
      <c r="B36" s="195"/>
      <c r="C36" s="195"/>
      <c r="D36" s="101"/>
      <c r="I36" s="177"/>
    </row>
    <row r="37" spans="1:12" x14ac:dyDescent="0.65">
      <c r="A37" s="62"/>
      <c r="B37" s="62"/>
      <c r="C37" s="62"/>
      <c r="I37" s="178"/>
    </row>
    <row r="38" spans="1:12" x14ac:dyDescent="0.65">
      <c r="C38" s="102" t="s">
        <v>9</v>
      </c>
      <c r="D38" s="103"/>
      <c r="E38" s="103"/>
      <c r="I38" s="178"/>
    </row>
    <row r="39" spans="1:12" x14ac:dyDescent="0.65">
      <c r="C39" s="104" t="s">
        <v>86</v>
      </c>
      <c r="D39" s="104"/>
      <c r="E39" s="103"/>
      <c r="F39" s="62"/>
      <c r="I39" s="19"/>
      <c r="J39" s="19"/>
    </row>
    <row r="40" spans="1:12" x14ac:dyDescent="0.65">
      <c r="C40" s="104" t="s">
        <v>87</v>
      </c>
      <c r="D40" s="104"/>
      <c r="E40" s="103"/>
      <c r="F40" s="62"/>
    </row>
    <row r="41" spans="1:12" x14ac:dyDescent="0.65">
      <c r="C41" s="104" t="s">
        <v>88</v>
      </c>
      <c r="D41" s="104"/>
      <c r="E41" s="103"/>
      <c r="F41" s="62"/>
    </row>
    <row r="42" spans="1:12" x14ac:dyDescent="0.65">
      <c r="C42" s="104" t="s">
        <v>89</v>
      </c>
      <c r="D42" s="104"/>
      <c r="E42" s="103"/>
      <c r="F42" s="62"/>
    </row>
    <row r="43" spans="1:12" x14ac:dyDescent="0.65">
      <c r="C43" s="104" t="s">
        <v>90</v>
      </c>
      <c r="D43" s="104"/>
      <c r="E43" s="103"/>
      <c r="F43" s="62"/>
    </row>
    <row r="44" spans="1:12" x14ac:dyDescent="0.65">
      <c r="C44" s="106"/>
      <c r="D44" s="106"/>
      <c r="E44" s="103"/>
    </row>
  </sheetData>
  <mergeCells count="14">
    <mergeCell ref="F4:F5"/>
    <mergeCell ref="I36:I38"/>
    <mergeCell ref="A1:I1"/>
    <mergeCell ref="A3:A5"/>
    <mergeCell ref="B3:B5"/>
    <mergeCell ref="C3:C5"/>
    <mergeCell ref="D3:D5"/>
    <mergeCell ref="E3:F3"/>
    <mergeCell ref="G3:G5"/>
    <mergeCell ref="H3:H5"/>
    <mergeCell ref="I3:I5"/>
    <mergeCell ref="E4:E5"/>
    <mergeCell ref="D2:H2"/>
    <mergeCell ref="A36:C36"/>
  </mergeCells>
  <pageMargins left="0.5" right="0" top="0.43307086614173201" bottom="0.196850393700787" header="0.15748031496063" footer="0.196850393700787"/>
  <pageSetup paperSize="9" scale="70" orientation="landscape" horizontalDpi="4294967293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3151AC-7EC0-4EF1-A368-6D03526BBC23}">
  <dimension ref="A1:M44"/>
  <sheetViews>
    <sheetView zoomScale="90" zoomScaleNormal="90" zoomScaleSheetLayoutView="90" workbookViewId="0">
      <pane xSplit="2" ySplit="5" topLeftCell="C30" activePane="bottomRight" state="frozen"/>
      <selection pane="topRight" activeCell="C1" sqref="C1"/>
      <selection pane="bottomLeft" activeCell="A6" sqref="A6"/>
      <selection pane="bottomRight" activeCell="L32" sqref="L31:L32"/>
    </sheetView>
  </sheetViews>
  <sheetFormatPr defaultRowHeight="27.75" x14ac:dyDescent="0.65"/>
  <cols>
    <col min="1" max="1" width="10.85546875" style="1" customWidth="1"/>
    <col min="2" max="2" width="10.7109375" style="1" customWidth="1"/>
    <col min="3" max="3" width="48.5703125" style="1" customWidth="1"/>
    <col min="4" max="4" width="26.140625" style="1" customWidth="1"/>
    <col min="5" max="5" width="15.85546875" style="1" customWidth="1"/>
    <col min="6" max="6" width="16.85546875" style="1" customWidth="1"/>
    <col min="7" max="7" width="15.42578125" style="62" customWidth="1"/>
    <col min="8" max="8" width="20.5703125" style="1" customWidth="1"/>
    <col min="9" max="9" width="45.140625" style="105" customWidth="1"/>
    <col min="10" max="10" width="10.7109375" style="1" bestFit="1" customWidth="1"/>
    <col min="11" max="11" width="10.85546875" style="1" bestFit="1" customWidth="1"/>
    <col min="12" max="12" width="9.5703125" style="1" bestFit="1" customWidth="1"/>
    <col min="13" max="16384" width="9.140625" style="1"/>
  </cols>
  <sheetData>
    <row r="1" spans="1:13" ht="42" customHeight="1" x14ac:dyDescent="0.7">
      <c r="A1" s="179" t="s">
        <v>0</v>
      </c>
      <c r="B1" s="179"/>
      <c r="C1" s="179"/>
      <c r="D1" s="179"/>
      <c r="E1" s="179"/>
      <c r="F1" s="179"/>
      <c r="G1" s="179"/>
      <c r="H1" s="179"/>
      <c r="I1" s="179"/>
    </row>
    <row r="2" spans="1:13" ht="36" customHeight="1" thickBot="1" x14ac:dyDescent="0.75">
      <c r="A2" s="2"/>
      <c r="B2" s="3"/>
      <c r="C2" s="3"/>
      <c r="D2" s="194" t="s">
        <v>92</v>
      </c>
      <c r="E2" s="194"/>
      <c r="F2" s="194"/>
      <c r="G2" s="194"/>
      <c r="H2" s="194"/>
      <c r="I2" s="4" t="s">
        <v>94</v>
      </c>
    </row>
    <row r="3" spans="1:13" ht="32.25" customHeight="1" x14ac:dyDescent="0.65">
      <c r="A3" s="180" t="s">
        <v>2</v>
      </c>
      <c r="B3" s="183" t="s">
        <v>3</v>
      </c>
      <c r="C3" s="185" t="s">
        <v>4</v>
      </c>
      <c r="D3" s="185" t="s">
        <v>5</v>
      </c>
      <c r="E3" s="186" t="s">
        <v>6</v>
      </c>
      <c r="F3" s="186"/>
      <c r="G3" s="187" t="s">
        <v>7</v>
      </c>
      <c r="H3" s="183" t="s">
        <v>8</v>
      </c>
      <c r="I3" s="190" t="s">
        <v>9</v>
      </c>
    </row>
    <row r="4" spans="1:13" x14ac:dyDescent="0.65">
      <c r="A4" s="181"/>
      <c r="B4" s="184"/>
      <c r="C4" s="184"/>
      <c r="D4" s="184"/>
      <c r="E4" s="193" t="s">
        <v>10</v>
      </c>
      <c r="F4" s="175" t="s">
        <v>11</v>
      </c>
      <c r="G4" s="188"/>
      <c r="H4" s="184"/>
      <c r="I4" s="191"/>
    </row>
    <row r="5" spans="1:13" ht="28.5" thickBot="1" x14ac:dyDescent="0.7">
      <c r="A5" s="182"/>
      <c r="B5" s="176"/>
      <c r="C5" s="176"/>
      <c r="D5" s="176"/>
      <c r="E5" s="176"/>
      <c r="F5" s="176"/>
      <c r="G5" s="189"/>
      <c r="H5" s="176"/>
      <c r="I5" s="192"/>
    </row>
    <row r="6" spans="1:13" s="7" customFormat="1" ht="36" customHeight="1" x14ac:dyDescent="0.8">
      <c r="A6" s="128"/>
      <c r="B6" s="129"/>
      <c r="C6" s="122" t="s">
        <v>12</v>
      </c>
      <c r="D6" s="123"/>
      <c r="E6" s="124">
        <f>SUM(E7+E15+E26+E29)</f>
        <v>455.56700000000001</v>
      </c>
      <c r="F6" s="124" t="s">
        <v>93</v>
      </c>
      <c r="G6" s="125"/>
      <c r="H6" s="126" t="s">
        <v>14</v>
      </c>
      <c r="I6" s="127"/>
      <c r="J6" s="110"/>
      <c r="K6" s="5"/>
      <c r="L6" s="6"/>
    </row>
    <row r="7" spans="1:13" ht="36" customHeight="1" x14ac:dyDescent="0.7">
      <c r="A7" s="135"/>
      <c r="B7" s="136"/>
      <c r="C7" s="137" t="s">
        <v>15</v>
      </c>
      <c r="D7" s="111"/>
      <c r="E7" s="8">
        <f>SUM(E8:E14)</f>
        <v>135.744</v>
      </c>
      <c r="F7" s="8">
        <f>SUM(F8:F14)</f>
        <v>167.57999999999998</v>
      </c>
      <c r="G7" s="9"/>
      <c r="H7" s="8">
        <f>SUM(H8:H14)</f>
        <v>556.18299999999999</v>
      </c>
      <c r="I7" s="138"/>
      <c r="J7" s="35"/>
      <c r="K7" s="144"/>
      <c r="L7" s="10"/>
      <c r="M7" s="145"/>
    </row>
    <row r="8" spans="1:13" ht="30" customHeight="1" x14ac:dyDescent="0.65">
      <c r="A8" s="11">
        <v>4009</v>
      </c>
      <c r="B8" s="12" t="s">
        <v>16</v>
      </c>
      <c r="C8" s="13" t="s">
        <v>17</v>
      </c>
      <c r="D8" s="14" t="s">
        <v>18</v>
      </c>
      <c r="E8" s="15">
        <f>110.352-64.195</f>
        <v>46.157000000000011</v>
      </c>
      <c r="F8" s="16">
        <v>57.537999999999997</v>
      </c>
      <c r="G8" s="15" t="s">
        <v>19</v>
      </c>
      <c r="H8" s="17">
        <v>202.24299999999999</v>
      </c>
      <c r="I8" s="139" t="s">
        <v>20</v>
      </c>
      <c r="J8" s="88"/>
      <c r="K8" s="144"/>
      <c r="L8" s="10"/>
      <c r="M8" s="146"/>
    </row>
    <row r="9" spans="1:13" ht="33" customHeight="1" x14ac:dyDescent="0.65">
      <c r="A9" s="11">
        <v>4009</v>
      </c>
      <c r="B9" s="12" t="s">
        <v>21</v>
      </c>
      <c r="C9" s="13" t="s">
        <v>22</v>
      </c>
      <c r="D9" s="14" t="s">
        <v>23</v>
      </c>
      <c r="E9" s="15">
        <f>119.437-110.352</f>
        <v>9.0849999999999937</v>
      </c>
      <c r="F9" s="20">
        <v>15.782999999999999</v>
      </c>
      <c r="G9" s="15" t="s">
        <v>19</v>
      </c>
      <c r="H9" s="21">
        <v>49.878</v>
      </c>
      <c r="I9" s="139" t="s">
        <v>24</v>
      </c>
      <c r="J9" s="23"/>
      <c r="K9" s="144"/>
      <c r="L9" s="10"/>
      <c r="M9" s="145"/>
    </row>
    <row r="10" spans="1:13" ht="33" customHeight="1" x14ac:dyDescent="0.65">
      <c r="A10" s="11">
        <v>4035</v>
      </c>
      <c r="B10" s="12" t="s">
        <v>25</v>
      </c>
      <c r="C10" s="13" t="s">
        <v>26</v>
      </c>
      <c r="D10" s="14" t="s">
        <v>27</v>
      </c>
      <c r="E10" s="15">
        <v>2.004</v>
      </c>
      <c r="F10" s="16">
        <v>4.008</v>
      </c>
      <c r="G10" s="15" t="s">
        <v>19</v>
      </c>
      <c r="H10" s="24">
        <v>13.907999999999999</v>
      </c>
      <c r="I10" s="40"/>
      <c r="J10" s="88"/>
      <c r="K10" s="147"/>
      <c r="L10" s="10"/>
      <c r="M10" s="88"/>
    </row>
    <row r="11" spans="1:13" ht="33" customHeight="1" x14ac:dyDescent="0.65">
      <c r="A11" s="11">
        <v>4037</v>
      </c>
      <c r="B11" s="12" t="s">
        <v>28</v>
      </c>
      <c r="C11" s="13" t="s">
        <v>29</v>
      </c>
      <c r="D11" s="14" t="s">
        <v>30</v>
      </c>
      <c r="E11" s="15">
        <f>58.735-33.45</f>
        <v>25.284999999999997</v>
      </c>
      <c r="F11" s="142">
        <v>35.725000000000001</v>
      </c>
      <c r="G11" s="15" t="s">
        <v>19</v>
      </c>
      <c r="H11" s="21">
        <v>100.786</v>
      </c>
      <c r="I11" s="114"/>
      <c r="J11" s="23"/>
      <c r="K11" s="147"/>
      <c r="L11" s="10"/>
      <c r="M11" s="35"/>
    </row>
    <row r="12" spans="1:13" ht="33" customHeight="1" x14ac:dyDescent="0.65">
      <c r="A12" s="11">
        <v>4110</v>
      </c>
      <c r="B12" s="12" t="s">
        <v>28</v>
      </c>
      <c r="C12" s="13" t="s">
        <v>31</v>
      </c>
      <c r="D12" s="14" t="s">
        <v>32</v>
      </c>
      <c r="E12" s="15">
        <f>91.039-71.254</f>
        <v>19.784999999999997</v>
      </c>
      <c r="F12" s="143">
        <v>21.097999999999999</v>
      </c>
      <c r="G12" s="15" t="s">
        <v>33</v>
      </c>
      <c r="H12" s="21">
        <v>67.019000000000005</v>
      </c>
      <c r="I12" s="114"/>
      <c r="J12" s="18"/>
      <c r="K12" s="148"/>
      <c r="L12" s="6"/>
      <c r="M12" s="18"/>
    </row>
    <row r="13" spans="1:13" ht="33" customHeight="1" x14ac:dyDescent="0.65">
      <c r="A13" s="11">
        <v>4133</v>
      </c>
      <c r="B13" s="12" t="s">
        <v>34</v>
      </c>
      <c r="C13" s="13" t="s">
        <v>35</v>
      </c>
      <c r="D13" s="14" t="s">
        <v>36</v>
      </c>
      <c r="E13" s="24">
        <v>14.472</v>
      </c>
      <c r="F13" s="25">
        <v>14.472</v>
      </c>
      <c r="G13" s="15" t="s">
        <v>33</v>
      </c>
      <c r="H13" s="21">
        <v>58.466999999999999</v>
      </c>
      <c r="I13" s="115"/>
      <c r="J13" s="23"/>
      <c r="K13" s="148"/>
      <c r="M13" s="23"/>
    </row>
    <row r="14" spans="1:13" ht="33" customHeight="1" thickBot="1" x14ac:dyDescent="0.7">
      <c r="A14" s="27">
        <v>4199</v>
      </c>
      <c r="B14" s="28" t="s">
        <v>25</v>
      </c>
      <c r="C14" s="29" t="s">
        <v>37</v>
      </c>
      <c r="D14" s="30" t="s">
        <v>38</v>
      </c>
      <c r="E14" s="31">
        <f>18.956-0</f>
        <v>18.956</v>
      </c>
      <c r="F14" s="26">
        <v>18.956</v>
      </c>
      <c r="G14" s="31" t="s">
        <v>19</v>
      </c>
      <c r="H14" s="32">
        <v>63.881999999999998</v>
      </c>
      <c r="I14" s="116"/>
      <c r="J14" s="111"/>
      <c r="K14" s="149"/>
    </row>
    <row r="15" spans="1:13" s="37" customFormat="1" ht="33.75" customHeight="1" x14ac:dyDescent="0.7">
      <c r="A15" s="130"/>
      <c r="B15" s="131"/>
      <c r="C15" s="132" t="s">
        <v>39</v>
      </c>
      <c r="D15" s="133"/>
      <c r="E15" s="33">
        <f>SUM(E16:E22)</f>
        <v>119.316</v>
      </c>
      <c r="F15" s="34" t="s">
        <v>40</v>
      </c>
      <c r="G15" s="35"/>
      <c r="H15" s="34" t="s">
        <v>41</v>
      </c>
      <c r="I15" s="133"/>
      <c r="J15" s="112"/>
      <c r="K15" s="36"/>
    </row>
    <row r="16" spans="1:13" ht="33" customHeight="1" x14ac:dyDescent="0.65">
      <c r="A16" s="38">
        <v>41</v>
      </c>
      <c r="B16" s="39" t="s">
        <v>42</v>
      </c>
      <c r="C16" s="40" t="s">
        <v>43</v>
      </c>
      <c r="D16" s="41" t="s">
        <v>44</v>
      </c>
      <c r="E16" s="42">
        <v>39.744999999999997</v>
      </c>
      <c r="F16" s="43" t="s">
        <v>45</v>
      </c>
      <c r="G16" s="42" t="s">
        <v>46</v>
      </c>
      <c r="H16" s="44" t="s">
        <v>47</v>
      </c>
      <c r="I16" s="113"/>
      <c r="J16" s="88"/>
      <c r="K16" s="36"/>
      <c r="L16" s="36"/>
    </row>
    <row r="17" spans="1:13" ht="33" customHeight="1" x14ac:dyDescent="0.65">
      <c r="A17" s="11">
        <v>4009</v>
      </c>
      <c r="B17" s="45" t="s">
        <v>48</v>
      </c>
      <c r="C17" s="13" t="s">
        <v>49</v>
      </c>
      <c r="D17" s="46" t="s">
        <v>50</v>
      </c>
      <c r="E17" s="24">
        <f>64.195-41.869</f>
        <v>22.325999999999993</v>
      </c>
      <c r="F17" s="47">
        <v>38.767000000000003</v>
      </c>
      <c r="G17" s="42" t="s">
        <v>19</v>
      </c>
      <c r="H17" s="47">
        <v>90.316999999999993</v>
      </c>
      <c r="I17" s="85" t="s">
        <v>51</v>
      </c>
      <c r="J17" s="18"/>
      <c r="K17" s="18"/>
      <c r="L17" s="18"/>
      <c r="M17" s="48"/>
    </row>
    <row r="18" spans="1:13" ht="33" customHeight="1" x14ac:dyDescent="0.65">
      <c r="A18" s="11">
        <v>4015</v>
      </c>
      <c r="B18" s="45" t="s">
        <v>52</v>
      </c>
      <c r="C18" s="13" t="s">
        <v>53</v>
      </c>
      <c r="D18" s="46" t="s">
        <v>54</v>
      </c>
      <c r="E18" s="24">
        <v>13.891</v>
      </c>
      <c r="F18" s="24">
        <v>19.164999999999999</v>
      </c>
      <c r="G18" s="15" t="s">
        <v>19</v>
      </c>
      <c r="H18" s="47">
        <v>67.646000000000001</v>
      </c>
      <c r="I18" s="85" t="s">
        <v>55</v>
      </c>
      <c r="J18" s="18"/>
      <c r="K18" s="18"/>
      <c r="L18" s="23"/>
      <c r="M18" s="48"/>
    </row>
    <row r="19" spans="1:13" ht="33" customHeight="1" x14ac:dyDescent="0.65">
      <c r="A19" s="11">
        <v>4039</v>
      </c>
      <c r="B19" s="45" t="s">
        <v>25</v>
      </c>
      <c r="C19" s="13" t="s">
        <v>56</v>
      </c>
      <c r="D19" s="46" t="s">
        <v>57</v>
      </c>
      <c r="E19" s="15">
        <v>4.3129999999999997</v>
      </c>
      <c r="F19" s="24">
        <v>8.41</v>
      </c>
      <c r="G19" s="15" t="s">
        <v>19</v>
      </c>
      <c r="H19" s="49">
        <v>28.763000000000002</v>
      </c>
      <c r="I19" s="140" t="s">
        <v>58</v>
      </c>
      <c r="J19" s="18"/>
      <c r="K19" s="18"/>
      <c r="L19" s="23"/>
      <c r="M19" s="48"/>
    </row>
    <row r="20" spans="1:13" ht="33" customHeight="1" x14ac:dyDescent="0.65">
      <c r="A20" s="11">
        <v>4224</v>
      </c>
      <c r="B20" s="45" t="s">
        <v>28</v>
      </c>
      <c r="C20" s="13" t="s">
        <v>59</v>
      </c>
      <c r="D20" s="46" t="s">
        <v>60</v>
      </c>
      <c r="E20" s="24">
        <f>16.94-0.15</f>
        <v>16.790000000000003</v>
      </c>
      <c r="F20" s="24">
        <v>16.88</v>
      </c>
      <c r="G20" s="15" t="s">
        <v>19</v>
      </c>
      <c r="H20" s="49">
        <v>58.631</v>
      </c>
      <c r="I20" s="118"/>
      <c r="J20" s="18"/>
      <c r="L20" s="36"/>
    </row>
    <row r="21" spans="1:13" ht="33" customHeight="1" x14ac:dyDescent="0.65">
      <c r="A21" s="11">
        <v>4229</v>
      </c>
      <c r="B21" s="45" t="s">
        <v>25</v>
      </c>
      <c r="C21" s="13" t="s">
        <v>61</v>
      </c>
      <c r="D21" s="46" t="s">
        <v>62</v>
      </c>
      <c r="E21" s="24">
        <f>20.64-0</f>
        <v>20.64</v>
      </c>
      <c r="F21" s="24">
        <v>20.64</v>
      </c>
      <c r="G21" s="15" t="s">
        <v>19</v>
      </c>
      <c r="H21" s="47">
        <v>78.225999999999999</v>
      </c>
      <c r="I21" s="118"/>
      <c r="J21" s="18"/>
      <c r="K21" s="19"/>
      <c r="L21" s="36"/>
    </row>
    <row r="22" spans="1:13" ht="33" customHeight="1" thickBot="1" x14ac:dyDescent="0.7">
      <c r="A22" s="51">
        <v>4344</v>
      </c>
      <c r="B22" s="52" t="s">
        <v>25</v>
      </c>
      <c r="C22" s="53" t="s">
        <v>63</v>
      </c>
      <c r="D22" s="54" t="s">
        <v>64</v>
      </c>
      <c r="E22" s="50">
        <f>1.611-0</f>
        <v>1.611</v>
      </c>
      <c r="F22" s="50">
        <v>1.611</v>
      </c>
      <c r="G22" s="55" t="s">
        <v>19</v>
      </c>
      <c r="H22" s="50">
        <v>4.6399999999999997</v>
      </c>
      <c r="I22" s="119"/>
      <c r="J22" s="107"/>
      <c r="K22" s="19"/>
      <c r="L22" s="10"/>
    </row>
    <row r="23" spans="1:13" ht="28.5" customHeight="1" x14ac:dyDescent="0.65">
      <c r="A23" s="56"/>
      <c r="B23" s="57"/>
      <c r="C23" s="58"/>
      <c r="D23" s="59"/>
      <c r="E23" s="60"/>
      <c r="F23" s="60"/>
      <c r="G23" s="61"/>
      <c r="H23" s="60"/>
      <c r="I23" s="58"/>
      <c r="J23" s="107"/>
      <c r="L23" s="10"/>
    </row>
    <row r="24" spans="1:13" ht="28.5" customHeight="1" x14ac:dyDescent="0.65">
      <c r="A24" s="62"/>
      <c r="B24" s="63"/>
      <c r="D24" s="64"/>
      <c r="E24" s="36"/>
      <c r="F24" s="36"/>
      <c r="G24" s="5"/>
      <c r="H24" s="36"/>
      <c r="I24" s="1"/>
      <c r="J24" s="107"/>
      <c r="L24" s="10"/>
    </row>
    <row r="25" spans="1:13" ht="28.5" customHeight="1" thickBot="1" x14ac:dyDescent="0.7">
      <c r="A25" s="62"/>
      <c r="B25" s="63"/>
      <c r="D25" s="64"/>
      <c r="E25" s="36"/>
      <c r="F25" s="36"/>
      <c r="G25" s="5"/>
      <c r="H25" s="36"/>
      <c r="I25" s="1"/>
      <c r="J25" s="19"/>
      <c r="L25" s="10"/>
    </row>
    <row r="26" spans="1:13" s="71" customFormat="1" ht="33.75" customHeight="1" x14ac:dyDescent="0.65">
      <c r="A26" s="65"/>
      <c r="B26" s="66"/>
      <c r="C26" s="67" t="s">
        <v>65</v>
      </c>
      <c r="D26" s="66"/>
      <c r="E26" s="134">
        <f>SUM(E27:E28)</f>
        <v>100.25700000000001</v>
      </c>
      <c r="F26" s="134">
        <f>SUM(F27:F28)</f>
        <v>161.06399999999999</v>
      </c>
      <c r="G26" s="68"/>
      <c r="H26" s="134">
        <f>SUM(H27:H28)</f>
        <v>568.36900000000003</v>
      </c>
      <c r="I26" s="120"/>
      <c r="J26" s="18"/>
      <c r="K26" s="36"/>
      <c r="L26" s="70"/>
    </row>
    <row r="27" spans="1:13" ht="33.75" customHeight="1" x14ac:dyDescent="0.65">
      <c r="A27" s="72">
        <v>44</v>
      </c>
      <c r="B27" s="73" t="s">
        <v>28</v>
      </c>
      <c r="C27" s="74" t="s">
        <v>66</v>
      </c>
      <c r="D27" s="75" t="s">
        <v>67</v>
      </c>
      <c r="E27" s="44">
        <v>57.957000000000001</v>
      </c>
      <c r="F27" s="69">
        <v>115.914</v>
      </c>
      <c r="G27" s="42" t="s">
        <v>19</v>
      </c>
      <c r="H27" s="44">
        <v>405.69900000000001</v>
      </c>
      <c r="I27" s="85" t="s">
        <v>68</v>
      </c>
      <c r="J27" s="88"/>
      <c r="K27" s="18"/>
      <c r="L27" s="18"/>
    </row>
    <row r="28" spans="1:13" ht="33.75" customHeight="1" thickBot="1" x14ac:dyDescent="0.7">
      <c r="A28" s="76">
        <v>4133</v>
      </c>
      <c r="B28" s="77" t="s">
        <v>69</v>
      </c>
      <c r="C28" s="78" t="s">
        <v>70</v>
      </c>
      <c r="D28" s="79" t="s">
        <v>71</v>
      </c>
      <c r="E28" s="80">
        <v>42.3</v>
      </c>
      <c r="F28" s="81">
        <v>45.15</v>
      </c>
      <c r="G28" s="31" t="s">
        <v>72</v>
      </c>
      <c r="H28" s="80">
        <v>162.66999999999999</v>
      </c>
      <c r="I28" s="141" t="s">
        <v>91</v>
      </c>
      <c r="J28" s="108"/>
      <c r="K28" s="82"/>
      <c r="L28" s="18"/>
    </row>
    <row r="29" spans="1:13" ht="33.75" customHeight="1" x14ac:dyDescent="0.65">
      <c r="A29" s="83"/>
      <c r="B29" s="39"/>
      <c r="C29" s="84" t="s">
        <v>73</v>
      </c>
      <c r="D29" s="85"/>
      <c r="E29" s="86">
        <f>SUM(E30:E34)</f>
        <v>100.25</v>
      </c>
      <c r="F29" s="86">
        <f>SUM(F30:F33)</f>
        <v>140.43600000000001</v>
      </c>
      <c r="G29" s="87"/>
      <c r="H29" s="86">
        <f>SUM(H30:H33)</f>
        <v>407.291</v>
      </c>
      <c r="I29" s="40"/>
      <c r="J29" s="109"/>
      <c r="K29" s="88"/>
      <c r="L29" s="18"/>
    </row>
    <row r="30" spans="1:13" ht="33.75" customHeight="1" x14ac:dyDescent="0.65">
      <c r="A30" s="89">
        <v>401</v>
      </c>
      <c r="B30" s="90" t="s">
        <v>28</v>
      </c>
      <c r="C30" s="91" t="s">
        <v>74</v>
      </c>
      <c r="D30" s="41" t="s">
        <v>75</v>
      </c>
      <c r="E30" s="44">
        <v>20.9</v>
      </c>
      <c r="F30" s="43">
        <v>51.4</v>
      </c>
      <c r="G30" s="42" t="s">
        <v>19</v>
      </c>
      <c r="H30" s="44">
        <v>160.38300000000001</v>
      </c>
      <c r="I30" s="117"/>
      <c r="J30" s="88"/>
      <c r="K30" s="88"/>
      <c r="L30" s="18"/>
    </row>
    <row r="31" spans="1:13" ht="33.75" customHeight="1" x14ac:dyDescent="0.65">
      <c r="A31" s="92">
        <v>415</v>
      </c>
      <c r="B31" s="45" t="s">
        <v>28</v>
      </c>
      <c r="C31" s="93" t="s">
        <v>76</v>
      </c>
      <c r="D31" s="46" t="s">
        <v>77</v>
      </c>
      <c r="E31" s="24">
        <f>48.161-21.381</f>
        <v>26.78</v>
      </c>
      <c r="F31" s="24">
        <v>35.540999999999997</v>
      </c>
      <c r="G31" s="15" t="s">
        <v>19</v>
      </c>
      <c r="H31" s="24">
        <v>78.769000000000005</v>
      </c>
      <c r="I31" s="85" t="s">
        <v>78</v>
      </c>
      <c r="J31" s="18"/>
      <c r="K31" s="18"/>
      <c r="L31" s="18"/>
    </row>
    <row r="32" spans="1:13" ht="33.75" customHeight="1" x14ac:dyDescent="0.65">
      <c r="A32" s="92">
        <v>4219</v>
      </c>
      <c r="B32" s="45" t="s">
        <v>25</v>
      </c>
      <c r="C32" s="93" t="s">
        <v>79</v>
      </c>
      <c r="D32" s="46" t="s">
        <v>80</v>
      </c>
      <c r="E32" s="24">
        <f>22.15-0</f>
        <v>22.15</v>
      </c>
      <c r="F32" s="24">
        <v>22.15</v>
      </c>
      <c r="G32" s="15" t="s">
        <v>19</v>
      </c>
      <c r="H32" s="24">
        <v>65.814999999999998</v>
      </c>
      <c r="I32" s="85" t="s">
        <v>81</v>
      </c>
      <c r="J32" s="18"/>
      <c r="K32" s="18"/>
      <c r="L32" s="18"/>
    </row>
    <row r="33" spans="1:12" ht="33.75" customHeight="1" x14ac:dyDescent="0.65">
      <c r="A33" s="92">
        <v>4246</v>
      </c>
      <c r="B33" s="45" t="s">
        <v>25</v>
      </c>
      <c r="C33" s="93" t="s">
        <v>82</v>
      </c>
      <c r="D33" s="94" t="s">
        <v>83</v>
      </c>
      <c r="E33" s="21">
        <f>30.42-0</f>
        <v>30.42</v>
      </c>
      <c r="F33" s="21">
        <v>31.344999999999999</v>
      </c>
      <c r="G33" s="15" t="s">
        <v>84</v>
      </c>
      <c r="H33" s="15">
        <v>102.324</v>
      </c>
      <c r="I33" s="85"/>
      <c r="J33" s="18"/>
      <c r="K33" s="18"/>
      <c r="L33" s="18"/>
    </row>
    <row r="34" spans="1:12" ht="33.75" customHeight="1" thickBot="1" x14ac:dyDescent="0.7">
      <c r="A34" s="76"/>
      <c r="B34" s="77"/>
      <c r="C34" s="78"/>
      <c r="D34" s="95"/>
      <c r="E34" s="96"/>
      <c r="F34" s="96"/>
      <c r="G34" s="97"/>
      <c r="H34" s="98"/>
      <c r="I34" s="121"/>
      <c r="J34" s="107"/>
      <c r="K34" s="36"/>
      <c r="L34" s="5"/>
    </row>
    <row r="35" spans="1:12" x14ac:dyDescent="0.65">
      <c r="A35" s="62"/>
      <c r="B35" s="63"/>
      <c r="D35" s="62"/>
      <c r="E35" s="99"/>
      <c r="F35" s="99"/>
      <c r="H35" s="99"/>
      <c r="I35" s="100"/>
      <c r="K35" s="19"/>
      <c r="L35" s="19"/>
    </row>
    <row r="36" spans="1:12" ht="36" customHeight="1" x14ac:dyDescent="0.7">
      <c r="A36" s="195" t="s">
        <v>85</v>
      </c>
      <c r="B36" s="195"/>
      <c r="C36" s="195"/>
      <c r="D36" s="101"/>
      <c r="I36" s="177"/>
    </row>
    <row r="37" spans="1:12" x14ac:dyDescent="0.65">
      <c r="A37" s="62"/>
      <c r="B37" s="62"/>
      <c r="C37" s="62"/>
      <c r="I37" s="178"/>
    </row>
    <row r="38" spans="1:12" x14ac:dyDescent="0.65">
      <c r="C38" s="102" t="s">
        <v>9</v>
      </c>
      <c r="D38" s="103"/>
      <c r="E38" s="103"/>
      <c r="I38" s="178"/>
    </row>
    <row r="39" spans="1:12" x14ac:dyDescent="0.65">
      <c r="C39" s="104" t="s">
        <v>86</v>
      </c>
      <c r="D39" s="104"/>
      <c r="E39" s="103"/>
      <c r="F39" s="62"/>
      <c r="I39" s="19"/>
      <c r="J39" s="19"/>
    </row>
    <row r="40" spans="1:12" x14ac:dyDescent="0.65">
      <c r="C40" s="104" t="s">
        <v>87</v>
      </c>
      <c r="D40" s="104"/>
      <c r="E40" s="103"/>
      <c r="F40" s="62"/>
    </row>
    <row r="41" spans="1:12" x14ac:dyDescent="0.65">
      <c r="C41" s="104" t="s">
        <v>88</v>
      </c>
      <c r="D41" s="104"/>
      <c r="E41" s="103"/>
      <c r="F41" s="62"/>
    </row>
    <row r="42" spans="1:12" x14ac:dyDescent="0.65">
      <c r="C42" s="104" t="s">
        <v>89</v>
      </c>
      <c r="D42" s="104"/>
      <c r="E42" s="103"/>
      <c r="F42" s="62"/>
    </row>
    <row r="43" spans="1:12" x14ac:dyDescent="0.65">
      <c r="C43" s="104" t="s">
        <v>90</v>
      </c>
      <c r="D43" s="104"/>
      <c r="E43" s="103"/>
      <c r="F43" s="62"/>
    </row>
    <row r="44" spans="1:12" x14ac:dyDescent="0.65">
      <c r="C44" s="106"/>
      <c r="D44" s="106"/>
      <c r="E44" s="103"/>
    </row>
  </sheetData>
  <mergeCells count="14">
    <mergeCell ref="E4:E5"/>
    <mergeCell ref="F4:F5"/>
    <mergeCell ref="A36:C36"/>
    <mergeCell ref="I36:I38"/>
    <mergeCell ref="A1:I1"/>
    <mergeCell ref="D2:H2"/>
    <mergeCell ref="A3:A5"/>
    <mergeCell ref="B3:B5"/>
    <mergeCell ref="C3:C5"/>
    <mergeCell ref="D3:D5"/>
    <mergeCell ref="E3:F3"/>
    <mergeCell ref="G3:G5"/>
    <mergeCell ref="H3:H5"/>
    <mergeCell ref="I3:I5"/>
  </mergeCells>
  <pageMargins left="0.5" right="0" top="0.43307086614173201" bottom="0.196850393700787" header="0.15748031496063" footer="0.196850393700787"/>
  <pageSetup paperSize="9" scale="70" orientation="landscape" horizontalDpi="4294967293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DCB8C9-3B7A-4BA5-A945-AEC033C137F1}">
  <dimension ref="A1:N42"/>
  <sheetViews>
    <sheetView zoomScale="80" zoomScaleNormal="80" zoomScaleSheetLayoutView="90" workbookViewId="0">
      <pane xSplit="2" ySplit="5" topLeftCell="C15" activePane="bottomRight" state="frozen"/>
      <selection pane="topRight" activeCell="C1" sqref="C1"/>
      <selection pane="bottomLeft" activeCell="A6" sqref="A6"/>
      <selection pane="bottomRight" activeCell="N14" sqref="N14"/>
    </sheetView>
  </sheetViews>
  <sheetFormatPr defaultRowHeight="27.75" x14ac:dyDescent="0.65"/>
  <cols>
    <col min="1" max="1" width="10.85546875" style="1" customWidth="1"/>
    <col min="2" max="2" width="10.7109375" style="1" customWidth="1"/>
    <col min="3" max="3" width="48.5703125" style="1" customWidth="1"/>
    <col min="4" max="4" width="26.140625" style="1" customWidth="1"/>
    <col min="5" max="5" width="15.5703125" style="1" customWidth="1"/>
    <col min="6" max="6" width="19.140625" style="1" customWidth="1"/>
    <col min="7" max="7" width="12.7109375" style="62" bestFit="1" customWidth="1"/>
    <col min="8" max="8" width="24.42578125" style="1" bestFit="1" customWidth="1"/>
    <col min="9" max="9" width="45.140625" style="105" customWidth="1"/>
    <col min="10" max="10" width="10.7109375" style="1" bestFit="1" customWidth="1"/>
    <col min="11" max="11" width="10.85546875" style="1" bestFit="1" customWidth="1"/>
    <col min="12" max="12" width="9.5703125" style="1" bestFit="1" customWidth="1"/>
    <col min="13" max="13" width="15.5703125" style="1" customWidth="1"/>
    <col min="14" max="14" width="14" style="1" customWidth="1"/>
    <col min="15" max="16384" width="9.140625" style="1"/>
  </cols>
  <sheetData>
    <row r="1" spans="1:14" ht="42" customHeight="1" x14ac:dyDescent="0.7">
      <c r="A1" s="179" t="s">
        <v>0</v>
      </c>
      <c r="B1" s="179"/>
      <c r="C1" s="179"/>
      <c r="D1" s="179"/>
      <c r="E1" s="179"/>
      <c r="F1" s="179"/>
      <c r="G1" s="179"/>
      <c r="H1" s="179"/>
      <c r="I1" s="179"/>
    </row>
    <row r="2" spans="1:14" ht="36" customHeight="1" thickBot="1" x14ac:dyDescent="0.75">
      <c r="A2" s="2"/>
      <c r="B2" s="3"/>
      <c r="C2" s="3"/>
      <c r="D2" s="194" t="s">
        <v>92</v>
      </c>
      <c r="E2" s="194"/>
      <c r="F2" s="194"/>
      <c r="G2" s="194"/>
      <c r="H2" s="194"/>
      <c r="I2" s="4" t="s">
        <v>96</v>
      </c>
    </row>
    <row r="3" spans="1:14" ht="32.25" customHeight="1" x14ac:dyDescent="0.65">
      <c r="A3" s="180" t="s">
        <v>2</v>
      </c>
      <c r="B3" s="183" t="s">
        <v>3</v>
      </c>
      <c r="C3" s="185" t="s">
        <v>4</v>
      </c>
      <c r="D3" s="185" t="s">
        <v>5</v>
      </c>
      <c r="E3" s="186" t="s">
        <v>6</v>
      </c>
      <c r="F3" s="186"/>
      <c r="G3" s="187" t="s">
        <v>7</v>
      </c>
      <c r="H3" s="183" t="s">
        <v>8</v>
      </c>
      <c r="I3" s="190" t="s">
        <v>9</v>
      </c>
    </row>
    <row r="4" spans="1:14" x14ac:dyDescent="0.65">
      <c r="A4" s="181"/>
      <c r="B4" s="184"/>
      <c r="C4" s="184"/>
      <c r="D4" s="184"/>
      <c r="E4" s="193" t="s">
        <v>10</v>
      </c>
      <c r="F4" s="175" t="s">
        <v>11</v>
      </c>
      <c r="G4" s="188"/>
      <c r="H4" s="184"/>
      <c r="I4" s="191"/>
    </row>
    <row r="5" spans="1:14" ht="28.5" thickBot="1" x14ac:dyDescent="0.7">
      <c r="A5" s="182"/>
      <c r="B5" s="176"/>
      <c r="C5" s="176"/>
      <c r="D5" s="176"/>
      <c r="E5" s="176"/>
      <c r="F5" s="176"/>
      <c r="G5" s="189"/>
      <c r="H5" s="176"/>
      <c r="I5" s="192"/>
    </row>
    <row r="6" spans="1:14" s="7" customFormat="1" ht="36" customHeight="1" x14ac:dyDescent="0.85">
      <c r="A6" s="157"/>
      <c r="B6" s="158"/>
      <c r="C6" s="160" t="s">
        <v>12</v>
      </c>
      <c r="D6" s="123"/>
      <c r="E6" s="161">
        <f>SUM(E7+E15+E24+E27)</f>
        <v>455.56700000000001</v>
      </c>
      <c r="F6" s="161" t="s">
        <v>93</v>
      </c>
      <c r="G6" s="162"/>
      <c r="H6" s="163" t="s">
        <v>14</v>
      </c>
      <c r="I6" s="159"/>
      <c r="J6" s="110"/>
      <c r="K6" s="5"/>
      <c r="L6" s="6"/>
    </row>
    <row r="7" spans="1:14" ht="36.75" customHeight="1" x14ac:dyDescent="0.7">
      <c r="A7" s="135"/>
      <c r="B7" s="136"/>
      <c r="C7" s="137" t="s">
        <v>15</v>
      </c>
      <c r="D7" s="111"/>
      <c r="E7" s="154">
        <f>SUM(E8:E14)</f>
        <v>135.744</v>
      </c>
      <c r="F7" s="154">
        <f>SUM(F8:F14)</f>
        <v>167.57999999999998</v>
      </c>
      <c r="G7" s="9"/>
      <c r="H7" s="154">
        <f>SUM(H8:H14)</f>
        <v>589.6149999999999</v>
      </c>
      <c r="I7" s="138"/>
      <c r="J7" s="35"/>
      <c r="K7" s="144"/>
      <c r="L7" s="10"/>
      <c r="M7" s="145"/>
    </row>
    <row r="8" spans="1:14" ht="36.75" customHeight="1" x14ac:dyDescent="0.65">
      <c r="A8" s="11">
        <v>4009</v>
      </c>
      <c r="B8" s="12" t="s">
        <v>16</v>
      </c>
      <c r="C8" s="13" t="s">
        <v>17</v>
      </c>
      <c r="D8" s="14" t="s">
        <v>18</v>
      </c>
      <c r="E8" s="15">
        <f>110.352-64.195</f>
        <v>46.157000000000011</v>
      </c>
      <c r="F8" s="16">
        <v>57.537999999999997</v>
      </c>
      <c r="G8" s="15" t="s">
        <v>19</v>
      </c>
      <c r="H8" s="168">
        <v>201.17699999999999</v>
      </c>
      <c r="I8" s="139" t="s">
        <v>20</v>
      </c>
      <c r="J8" s="88"/>
      <c r="K8" s="144"/>
      <c r="L8" s="10"/>
      <c r="M8" s="146"/>
    </row>
    <row r="9" spans="1:14" ht="36.75" customHeight="1" x14ac:dyDescent="0.65">
      <c r="A9" s="11">
        <v>4009</v>
      </c>
      <c r="B9" s="12" t="s">
        <v>21</v>
      </c>
      <c r="C9" s="13" t="s">
        <v>22</v>
      </c>
      <c r="D9" s="14" t="s">
        <v>23</v>
      </c>
      <c r="E9" s="15">
        <f>119.437-110.352</f>
        <v>9.0849999999999937</v>
      </c>
      <c r="F9" s="20">
        <v>15.782999999999999</v>
      </c>
      <c r="G9" s="15" t="s">
        <v>19</v>
      </c>
      <c r="H9" s="169">
        <v>54.499000000000002</v>
      </c>
      <c r="I9" s="139" t="s">
        <v>24</v>
      </c>
      <c r="J9" s="23"/>
      <c r="K9" s="144"/>
      <c r="L9" s="10"/>
      <c r="M9" s="145"/>
    </row>
    <row r="10" spans="1:14" ht="36.75" customHeight="1" x14ac:dyDescent="0.65">
      <c r="A10" s="11">
        <v>4035</v>
      </c>
      <c r="B10" s="12" t="s">
        <v>25</v>
      </c>
      <c r="C10" s="13" t="s">
        <v>26</v>
      </c>
      <c r="D10" s="14" t="s">
        <v>27</v>
      </c>
      <c r="E10" s="15">
        <v>2.004</v>
      </c>
      <c r="F10" s="16">
        <v>4.008</v>
      </c>
      <c r="G10" s="15" t="s">
        <v>19</v>
      </c>
      <c r="H10" s="24">
        <v>13.907999999999999</v>
      </c>
      <c r="I10" s="40"/>
      <c r="J10" s="88"/>
      <c r="K10" s="147"/>
      <c r="L10" s="10"/>
      <c r="M10" s="88"/>
    </row>
    <row r="11" spans="1:14" ht="36.75" customHeight="1" x14ac:dyDescent="0.65">
      <c r="A11" s="11">
        <v>4037</v>
      </c>
      <c r="B11" s="12" t="s">
        <v>28</v>
      </c>
      <c r="C11" s="13" t="s">
        <v>29</v>
      </c>
      <c r="D11" s="14" t="s">
        <v>30</v>
      </c>
      <c r="E11" s="15">
        <f>58.735-33.45</f>
        <v>25.284999999999997</v>
      </c>
      <c r="F11" s="142">
        <v>35.725000000000001</v>
      </c>
      <c r="G11" s="15" t="s">
        <v>19</v>
      </c>
      <c r="H11" s="169">
        <v>125.794</v>
      </c>
      <c r="I11" s="114"/>
      <c r="J11" s="23"/>
      <c r="K11" s="147"/>
      <c r="L11" s="10"/>
      <c r="M11" s="35"/>
    </row>
    <row r="12" spans="1:14" ht="36.75" customHeight="1" x14ac:dyDescent="0.65">
      <c r="A12" s="11">
        <v>4110</v>
      </c>
      <c r="B12" s="12" t="s">
        <v>28</v>
      </c>
      <c r="C12" s="13" t="s">
        <v>31</v>
      </c>
      <c r="D12" s="14" t="s">
        <v>32</v>
      </c>
      <c r="E12" s="15">
        <f>91.039-71.254</f>
        <v>19.784999999999997</v>
      </c>
      <c r="F12" s="143">
        <v>21.097999999999999</v>
      </c>
      <c r="G12" s="15" t="s">
        <v>33</v>
      </c>
      <c r="H12" s="169">
        <v>71.888000000000005</v>
      </c>
      <c r="I12" s="114"/>
      <c r="J12" s="18"/>
      <c r="K12" s="148"/>
      <c r="L12" s="6"/>
      <c r="M12" s="18"/>
    </row>
    <row r="13" spans="1:14" ht="36.75" customHeight="1" x14ac:dyDescent="0.65">
      <c r="A13" s="11">
        <v>4133</v>
      </c>
      <c r="B13" s="12" t="s">
        <v>34</v>
      </c>
      <c r="C13" s="13" t="s">
        <v>35</v>
      </c>
      <c r="D13" s="14" t="s">
        <v>36</v>
      </c>
      <c r="E13" s="24">
        <v>14.472</v>
      </c>
      <c r="F13" s="25">
        <v>14.472</v>
      </c>
      <c r="G13" s="15" t="s">
        <v>33</v>
      </c>
      <c r="H13" s="21">
        <v>58.466999999999999</v>
      </c>
      <c r="I13" s="115"/>
      <c r="J13" s="23"/>
      <c r="K13" s="148"/>
      <c r="M13" s="23"/>
    </row>
    <row r="14" spans="1:14" ht="36.75" customHeight="1" thickBot="1" x14ac:dyDescent="0.7">
      <c r="A14" s="27">
        <v>4199</v>
      </c>
      <c r="B14" s="28" t="s">
        <v>25</v>
      </c>
      <c r="C14" s="29" t="s">
        <v>37</v>
      </c>
      <c r="D14" s="30" t="s">
        <v>38</v>
      </c>
      <c r="E14" s="31">
        <f>18.956-0</f>
        <v>18.956</v>
      </c>
      <c r="F14" s="26">
        <v>18.956</v>
      </c>
      <c r="G14" s="31" t="s">
        <v>19</v>
      </c>
      <c r="H14" s="32">
        <v>63.881999999999998</v>
      </c>
      <c r="I14" s="116"/>
      <c r="J14" s="111"/>
      <c r="K14" s="149"/>
      <c r="M14" s="37"/>
      <c r="N14" s="37"/>
    </row>
    <row r="15" spans="1:14" s="37" customFormat="1" ht="36.75" customHeight="1" x14ac:dyDescent="0.7">
      <c r="A15" s="130"/>
      <c r="B15" s="131"/>
      <c r="C15" s="132" t="s">
        <v>39</v>
      </c>
      <c r="D15" s="133"/>
      <c r="E15" s="155">
        <f>SUM(E16:E22)</f>
        <v>119.316</v>
      </c>
      <c r="F15" s="156" t="s">
        <v>95</v>
      </c>
      <c r="G15" s="35"/>
      <c r="H15" s="156">
        <v>658.20799999999997</v>
      </c>
      <c r="I15" s="133"/>
      <c r="J15" s="112"/>
      <c r="K15" s="36"/>
      <c r="M15" s="171"/>
      <c r="N15" s="171"/>
    </row>
    <row r="16" spans="1:14" ht="36.75" customHeight="1" x14ac:dyDescent="0.65">
      <c r="A16" s="38">
        <v>41</v>
      </c>
      <c r="B16" s="39" t="s">
        <v>42</v>
      </c>
      <c r="C16" s="40" t="s">
        <v>43</v>
      </c>
      <c r="D16" s="41" t="s">
        <v>44</v>
      </c>
      <c r="E16" s="42">
        <v>39.744999999999997</v>
      </c>
      <c r="F16" s="43" t="s">
        <v>45</v>
      </c>
      <c r="G16" s="42" t="s">
        <v>46</v>
      </c>
      <c r="H16" s="164">
        <v>316.34199999999998</v>
      </c>
      <c r="I16" s="113"/>
      <c r="J16" s="88"/>
      <c r="K16" s="36"/>
      <c r="L16" s="36"/>
    </row>
    <row r="17" spans="1:14" ht="36.75" customHeight="1" x14ac:dyDescent="0.65">
      <c r="A17" s="11">
        <v>4009</v>
      </c>
      <c r="B17" s="45" t="s">
        <v>48</v>
      </c>
      <c r="C17" s="13" t="s">
        <v>49</v>
      </c>
      <c r="D17" s="46" t="s">
        <v>50</v>
      </c>
      <c r="E17" s="24">
        <f>64.195-41.869</f>
        <v>22.325999999999993</v>
      </c>
      <c r="F17" s="165">
        <v>29.995999999999999</v>
      </c>
      <c r="G17" s="42" t="s">
        <v>19</v>
      </c>
      <c r="H17" s="165">
        <v>104.649</v>
      </c>
      <c r="I17" s="85" t="s">
        <v>51</v>
      </c>
      <c r="J17" s="18"/>
      <c r="K17" s="18"/>
      <c r="L17" s="18"/>
      <c r="M17" s="48"/>
    </row>
    <row r="18" spans="1:14" ht="36.75" customHeight="1" x14ac:dyDescent="0.65">
      <c r="A18" s="11">
        <v>4015</v>
      </c>
      <c r="B18" s="45" t="s">
        <v>52</v>
      </c>
      <c r="C18" s="13" t="s">
        <v>53</v>
      </c>
      <c r="D18" s="46" t="s">
        <v>54</v>
      </c>
      <c r="E18" s="24">
        <v>13.891</v>
      </c>
      <c r="F18" s="165">
        <v>18.957999999999998</v>
      </c>
      <c r="G18" s="15" t="s">
        <v>19</v>
      </c>
      <c r="H18" s="165">
        <v>66.959000000000003</v>
      </c>
      <c r="I18" s="85" t="s">
        <v>55</v>
      </c>
      <c r="J18" s="18"/>
      <c r="K18" s="18"/>
      <c r="L18" s="23"/>
      <c r="M18" s="48"/>
    </row>
    <row r="19" spans="1:14" ht="36.75" customHeight="1" x14ac:dyDescent="0.65">
      <c r="A19" s="11">
        <v>4039</v>
      </c>
      <c r="B19" s="45" t="s">
        <v>25</v>
      </c>
      <c r="C19" s="13" t="s">
        <v>56</v>
      </c>
      <c r="D19" s="46" t="s">
        <v>57</v>
      </c>
      <c r="E19" s="15">
        <v>4.3129999999999997</v>
      </c>
      <c r="F19" s="24">
        <v>8.41</v>
      </c>
      <c r="G19" s="15" t="s">
        <v>19</v>
      </c>
      <c r="H19" s="15">
        <v>28.763000000000002</v>
      </c>
      <c r="I19" s="140" t="s">
        <v>58</v>
      </c>
      <c r="J19" s="18"/>
      <c r="K19" s="18"/>
      <c r="L19" s="23"/>
      <c r="M19" s="48"/>
    </row>
    <row r="20" spans="1:14" ht="36.75" customHeight="1" x14ac:dyDescent="0.65">
      <c r="A20" s="11">
        <v>4224</v>
      </c>
      <c r="B20" s="45" t="s">
        <v>28</v>
      </c>
      <c r="C20" s="13" t="s">
        <v>59</v>
      </c>
      <c r="D20" s="46" t="s">
        <v>60</v>
      </c>
      <c r="E20" s="24">
        <f>16.94-0.15</f>
        <v>16.790000000000003</v>
      </c>
      <c r="F20" s="165">
        <v>16.79</v>
      </c>
      <c r="G20" s="15" t="s">
        <v>19</v>
      </c>
      <c r="H20" s="166">
        <v>58.040999999999997</v>
      </c>
      <c r="I20" s="118"/>
      <c r="J20" s="18"/>
      <c r="L20" s="36"/>
    </row>
    <row r="21" spans="1:14" ht="36.75" customHeight="1" x14ac:dyDescent="0.65">
      <c r="A21" s="11">
        <v>4229</v>
      </c>
      <c r="B21" s="45" t="s">
        <v>25</v>
      </c>
      <c r="C21" s="13" t="s">
        <v>61</v>
      </c>
      <c r="D21" s="46" t="s">
        <v>62</v>
      </c>
      <c r="E21" s="24">
        <f>20.64-0</f>
        <v>20.64</v>
      </c>
      <c r="F21" s="24">
        <v>20.64</v>
      </c>
      <c r="G21" s="15" t="s">
        <v>19</v>
      </c>
      <c r="H21" s="24">
        <v>78.225999999999999</v>
      </c>
      <c r="I21" s="118"/>
      <c r="J21" s="18"/>
      <c r="K21" s="19"/>
      <c r="L21" s="36"/>
    </row>
    <row r="22" spans="1:14" ht="36.75" customHeight="1" thickBot="1" x14ac:dyDescent="0.7">
      <c r="A22" s="51">
        <v>4344</v>
      </c>
      <c r="B22" s="52" t="s">
        <v>25</v>
      </c>
      <c r="C22" s="53" t="s">
        <v>63</v>
      </c>
      <c r="D22" s="54" t="s">
        <v>64</v>
      </c>
      <c r="E22" s="50">
        <f>1.611-0</f>
        <v>1.611</v>
      </c>
      <c r="F22" s="50">
        <v>1.611</v>
      </c>
      <c r="G22" s="55" t="s">
        <v>19</v>
      </c>
      <c r="H22" s="167">
        <v>5.2279999999999998</v>
      </c>
      <c r="I22" s="119"/>
      <c r="J22" s="107"/>
      <c r="K22" s="19"/>
      <c r="L22" s="10"/>
      <c r="M22" s="37"/>
      <c r="N22" s="37"/>
    </row>
    <row r="23" spans="1:14" ht="28.5" customHeight="1" thickBot="1" x14ac:dyDescent="0.7">
      <c r="A23" s="56"/>
      <c r="B23" s="57"/>
      <c r="C23" s="58"/>
      <c r="D23" s="59"/>
      <c r="E23" s="60"/>
      <c r="F23" s="60"/>
      <c r="G23" s="61"/>
      <c r="H23" s="60"/>
      <c r="I23" s="58"/>
      <c r="J23" s="107"/>
      <c r="L23" s="10"/>
    </row>
    <row r="24" spans="1:14" s="71" customFormat="1" ht="42" customHeight="1" x14ac:dyDescent="0.7">
      <c r="A24" s="65"/>
      <c r="B24" s="66"/>
      <c r="C24" s="150" t="s">
        <v>65</v>
      </c>
      <c r="D24" s="66"/>
      <c r="E24" s="152">
        <f>SUM(E25:E26)</f>
        <v>100.25700000000001</v>
      </c>
      <c r="F24" s="152">
        <f>SUM(F25:F26)</f>
        <v>160.75899999999999</v>
      </c>
      <c r="G24" s="68"/>
      <c r="H24" s="152">
        <f>SUM(H25:H26)</f>
        <v>572.86400000000003</v>
      </c>
      <c r="I24" s="120"/>
      <c r="J24" s="18"/>
      <c r="K24" s="36"/>
      <c r="L24" s="70"/>
      <c r="M24" s="1"/>
      <c r="N24" s="1"/>
    </row>
    <row r="25" spans="1:14" ht="42" customHeight="1" x14ac:dyDescent="0.65">
      <c r="A25" s="72">
        <v>44</v>
      </c>
      <c r="B25" s="73" t="s">
        <v>28</v>
      </c>
      <c r="C25" s="74" t="s">
        <v>66</v>
      </c>
      <c r="D25" s="75" t="s">
        <v>67</v>
      </c>
      <c r="E25" s="44">
        <v>57.957000000000001</v>
      </c>
      <c r="F25" s="172">
        <v>115.60899999999999</v>
      </c>
      <c r="G25" s="42" t="s">
        <v>19</v>
      </c>
      <c r="H25" s="164">
        <v>404.63200000000001</v>
      </c>
      <c r="I25" s="85" t="s">
        <v>68</v>
      </c>
      <c r="J25" s="88"/>
      <c r="K25" s="18"/>
      <c r="L25" s="18"/>
    </row>
    <row r="26" spans="1:14" ht="42" customHeight="1" thickBot="1" x14ac:dyDescent="0.7">
      <c r="A26" s="76">
        <v>4133</v>
      </c>
      <c r="B26" s="77" t="s">
        <v>69</v>
      </c>
      <c r="C26" s="78" t="s">
        <v>70</v>
      </c>
      <c r="D26" s="79" t="s">
        <v>71</v>
      </c>
      <c r="E26" s="80">
        <v>42.3</v>
      </c>
      <c r="F26" s="81">
        <v>45.15</v>
      </c>
      <c r="G26" s="31" t="s">
        <v>72</v>
      </c>
      <c r="H26" s="170">
        <v>168.232</v>
      </c>
      <c r="I26" s="141" t="s">
        <v>91</v>
      </c>
      <c r="J26" s="108"/>
      <c r="K26" s="82"/>
      <c r="L26" s="18"/>
      <c r="M26" s="37"/>
      <c r="N26" s="37"/>
    </row>
    <row r="27" spans="1:14" ht="42" customHeight="1" x14ac:dyDescent="0.7">
      <c r="A27" s="83"/>
      <c r="B27" s="39"/>
      <c r="C27" s="151" t="s">
        <v>73</v>
      </c>
      <c r="D27" s="85"/>
      <c r="E27" s="153">
        <f>SUM(E28:E32)</f>
        <v>100.25</v>
      </c>
      <c r="F27" s="153">
        <f>SUM(F28:F31)</f>
        <v>147.50299999999999</v>
      </c>
      <c r="G27" s="87"/>
      <c r="H27" s="153">
        <f>SUM(H28:H31)</f>
        <v>493.18799999999999</v>
      </c>
      <c r="I27" s="40"/>
      <c r="J27" s="109"/>
      <c r="K27" s="88"/>
      <c r="L27" s="18"/>
    </row>
    <row r="28" spans="1:14" ht="42" customHeight="1" x14ac:dyDescent="0.65">
      <c r="A28" s="89">
        <v>401</v>
      </c>
      <c r="B28" s="90" t="s">
        <v>28</v>
      </c>
      <c r="C28" s="91" t="s">
        <v>74</v>
      </c>
      <c r="D28" s="41" t="s">
        <v>75</v>
      </c>
      <c r="E28" s="44">
        <v>20.9</v>
      </c>
      <c r="F28" s="164">
        <v>58.466999999999999</v>
      </c>
      <c r="G28" s="42" t="s">
        <v>19</v>
      </c>
      <c r="H28" s="164">
        <v>200.35599999999999</v>
      </c>
      <c r="I28" s="117"/>
      <c r="J28" s="88"/>
      <c r="K28" s="88"/>
      <c r="L28" s="18"/>
    </row>
    <row r="29" spans="1:14" ht="42" customHeight="1" x14ac:dyDescent="0.65">
      <c r="A29" s="92">
        <v>415</v>
      </c>
      <c r="B29" s="45" t="s">
        <v>28</v>
      </c>
      <c r="C29" s="93" t="s">
        <v>76</v>
      </c>
      <c r="D29" s="46" t="s">
        <v>77</v>
      </c>
      <c r="E29" s="24">
        <f>48.161-21.381</f>
        <v>26.78</v>
      </c>
      <c r="F29" s="24">
        <v>35.540999999999997</v>
      </c>
      <c r="G29" s="15" t="s">
        <v>19</v>
      </c>
      <c r="H29" s="165">
        <v>107.789</v>
      </c>
      <c r="I29" s="85" t="s">
        <v>78</v>
      </c>
      <c r="J29" s="18"/>
      <c r="K29" s="18"/>
      <c r="L29" s="18"/>
    </row>
    <row r="30" spans="1:14" ht="42" customHeight="1" x14ac:dyDescent="0.65">
      <c r="A30" s="92">
        <v>4219</v>
      </c>
      <c r="B30" s="45" t="s">
        <v>25</v>
      </c>
      <c r="C30" s="93" t="s">
        <v>79</v>
      </c>
      <c r="D30" s="46" t="s">
        <v>80</v>
      </c>
      <c r="E30" s="24">
        <f>22.15-0</f>
        <v>22.15</v>
      </c>
      <c r="F30" s="24">
        <v>22.15</v>
      </c>
      <c r="G30" s="15" t="s">
        <v>19</v>
      </c>
      <c r="H30" s="165">
        <v>74.231999999999999</v>
      </c>
      <c r="I30" s="85" t="s">
        <v>81</v>
      </c>
      <c r="J30" s="18"/>
      <c r="K30" s="18"/>
      <c r="L30" s="18"/>
    </row>
    <row r="31" spans="1:14" ht="42" customHeight="1" x14ac:dyDescent="0.65">
      <c r="A31" s="92">
        <v>4246</v>
      </c>
      <c r="B31" s="45" t="s">
        <v>25</v>
      </c>
      <c r="C31" s="93" t="s">
        <v>82</v>
      </c>
      <c r="D31" s="94" t="s">
        <v>83</v>
      </c>
      <c r="E31" s="21">
        <f>30.42-0</f>
        <v>30.42</v>
      </c>
      <c r="F31" s="21">
        <v>31.344999999999999</v>
      </c>
      <c r="G31" s="15" t="s">
        <v>84</v>
      </c>
      <c r="H31" s="166">
        <v>110.81100000000001</v>
      </c>
      <c r="I31" s="85"/>
      <c r="J31" s="18"/>
      <c r="K31" s="18"/>
      <c r="L31" s="18"/>
    </row>
    <row r="32" spans="1:14" ht="42" customHeight="1" thickBot="1" x14ac:dyDescent="0.7">
      <c r="A32" s="76"/>
      <c r="B32" s="77"/>
      <c r="C32" s="78"/>
      <c r="D32" s="95"/>
      <c r="E32" s="96"/>
      <c r="F32" s="96"/>
      <c r="G32" s="97"/>
      <c r="H32" s="98"/>
      <c r="I32" s="121"/>
      <c r="J32" s="107"/>
      <c r="K32" s="36"/>
      <c r="L32" s="5"/>
      <c r="M32" s="37"/>
      <c r="N32" s="37"/>
    </row>
    <row r="33" spans="1:12" x14ac:dyDescent="0.65">
      <c r="A33" s="62"/>
      <c r="B33" s="63"/>
      <c r="D33" s="62"/>
      <c r="E33" s="99"/>
      <c r="F33" s="99"/>
      <c r="H33" s="99"/>
      <c r="I33" s="100"/>
      <c r="K33" s="19"/>
      <c r="L33" s="19"/>
    </row>
    <row r="34" spans="1:12" ht="36" customHeight="1" x14ac:dyDescent="0.7">
      <c r="A34" s="195" t="s">
        <v>85</v>
      </c>
      <c r="B34" s="195"/>
      <c r="C34" s="195"/>
      <c r="D34" s="101"/>
      <c r="I34" s="177"/>
    </row>
    <row r="35" spans="1:12" x14ac:dyDescent="0.65">
      <c r="A35" s="62"/>
      <c r="B35" s="62"/>
      <c r="C35" s="62"/>
      <c r="I35" s="178"/>
    </row>
    <row r="36" spans="1:12" x14ac:dyDescent="0.65">
      <c r="C36" s="102" t="s">
        <v>9</v>
      </c>
      <c r="D36" s="103"/>
      <c r="E36" s="103"/>
      <c r="I36" s="178"/>
    </row>
    <row r="37" spans="1:12" x14ac:dyDescent="0.65">
      <c r="C37" s="104" t="s">
        <v>86</v>
      </c>
      <c r="D37" s="104"/>
      <c r="E37" s="103"/>
      <c r="F37" s="62"/>
      <c r="I37" s="19"/>
      <c r="J37" s="19"/>
    </row>
    <row r="38" spans="1:12" x14ac:dyDescent="0.65">
      <c r="C38" s="104" t="s">
        <v>87</v>
      </c>
      <c r="D38" s="104"/>
      <c r="E38" s="103"/>
      <c r="F38" s="62"/>
    </row>
    <row r="39" spans="1:12" x14ac:dyDescent="0.65">
      <c r="C39" s="104" t="s">
        <v>88</v>
      </c>
      <c r="D39" s="104"/>
      <c r="E39" s="103"/>
      <c r="F39" s="62"/>
    </row>
    <row r="40" spans="1:12" x14ac:dyDescent="0.65">
      <c r="C40" s="104" t="s">
        <v>89</v>
      </c>
      <c r="D40" s="104"/>
      <c r="E40" s="103"/>
      <c r="F40" s="62"/>
    </row>
    <row r="41" spans="1:12" x14ac:dyDescent="0.65">
      <c r="C41" s="104" t="s">
        <v>90</v>
      </c>
      <c r="D41" s="104"/>
      <c r="E41" s="103"/>
      <c r="F41" s="62"/>
    </row>
    <row r="42" spans="1:12" x14ac:dyDescent="0.65">
      <c r="C42" s="106"/>
      <c r="D42" s="106"/>
      <c r="E42" s="103"/>
    </row>
  </sheetData>
  <mergeCells count="14">
    <mergeCell ref="E4:E5"/>
    <mergeCell ref="F4:F5"/>
    <mergeCell ref="A34:C34"/>
    <mergeCell ref="I34:I36"/>
    <mergeCell ref="A1:I1"/>
    <mergeCell ref="D2:H2"/>
    <mergeCell ref="A3:A5"/>
    <mergeCell ref="B3:B5"/>
    <mergeCell ref="C3:C5"/>
    <mergeCell ref="D3:D5"/>
    <mergeCell ref="E3:F3"/>
    <mergeCell ref="G3:G5"/>
    <mergeCell ref="H3:H5"/>
    <mergeCell ref="I3:I5"/>
  </mergeCells>
  <pageMargins left="0.5" right="0" top="0.43307086614173201" bottom="0.196850393700787" header="0.15748031496063" footer="0.196850393700787"/>
  <pageSetup paperSize="9" scale="70" orientation="landscape" horizontalDpi="4294967293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F0B8D4-DD5B-415F-87E0-52C186670E58}">
  <dimension ref="A1:N42"/>
  <sheetViews>
    <sheetView zoomScale="80" zoomScaleNormal="80" zoomScaleSheetLayoutView="90" workbookViewId="0">
      <pane xSplit="2" ySplit="5" topLeftCell="C12" activePane="bottomRight" state="frozen"/>
      <selection pane="topRight" activeCell="C1" sqref="C1"/>
      <selection pane="bottomLeft" activeCell="A6" sqref="A6"/>
      <selection pane="bottomRight" activeCell="O11" sqref="O11"/>
    </sheetView>
  </sheetViews>
  <sheetFormatPr defaultRowHeight="27.75" x14ac:dyDescent="0.65"/>
  <cols>
    <col min="1" max="1" width="10.85546875" style="1" customWidth="1"/>
    <col min="2" max="2" width="10.7109375" style="1" customWidth="1"/>
    <col min="3" max="3" width="48.5703125" style="1" customWidth="1"/>
    <col min="4" max="4" width="26.140625" style="1" customWidth="1"/>
    <col min="5" max="5" width="15.5703125" style="1" customWidth="1"/>
    <col min="6" max="6" width="19.5703125" style="1" customWidth="1"/>
    <col min="7" max="7" width="12.7109375" style="62" bestFit="1" customWidth="1"/>
    <col min="8" max="8" width="24.42578125" style="1" bestFit="1" customWidth="1"/>
    <col min="9" max="9" width="45.140625" style="105" customWidth="1"/>
    <col min="10" max="10" width="10.7109375" style="1" bestFit="1" customWidth="1"/>
    <col min="11" max="11" width="10.85546875" style="1" bestFit="1" customWidth="1"/>
    <col min="12" max="12" width="9.5703125" style="1" bestFit="1" customWidth="1"/>
    <col min="13" max="13" width="15.5703125" style="1" customWidth="1"/>
    <col min="14" max="14" width="14" style="1" customWidth="1"/>
    <col min="15" max="16384" width="9.140625" style="1"/>
  </cols>
  <sheetData>
    <row r="1" spans="1:14" ht="42" customHeight="1" x14ac:dyDescent="0.7">
      <c r="A1" s="179" t="s">
        <v>0</v>
      </c>
      <c r="B1" s="179"/>
      <c r="C1" s="179"/>
      <c r="D1" s="179"/>
      <c r="E1" s="179"/>
      <c r="F1" s="179"/>
      <c r="G1" s="179"/>
      <c r="H1" s="179"/>
      <c r="I1" s="179"/>
    </row>
    <row r="2" spans="1:14" ht="36" customHeight="1" thickBot="1" x14ac:dyDescent="0.75">
      <c r="A2" s="2"/>
      <c r="B2" s="3"/>
      <c r="C2" s="3"/>
      <c r="D2" s="194" t="s">
        <v>92</v>
      </c>
      <c r="E2" s="194"/>
      <c r="F2" s="194"/>
      <c r="G2" s="194"/>
      <c r="H2" s="194"/>
      <c r="I2" s="4" t="s">
        <v>96</v>
      </c>
    </row>
    <row r="3" spans="1:14" ht="32.25" customHeight="1" x14ac:dyDescent="0.65">
      <c r="A3" s="180" t="s">
        <v>2</v>
      </c>
      <c r="B3" s="183" t="s">
        <v>3</v>
      </c>
      <c r="C3" s="185" t="s">
        <v>4</v>
      </c>
      <c r="D3" s="185" t="s">
        <v>5</v>
      </c>
      <c r="E3" s="186" t="s">
        <v>6</v>
      </c>
      <c r="F3" s="186"/>
      <c r="G3" s="187" t="s">
        <v>7</v>
      </c>
      <c r="H3" s="183" t="s">
        <v>8</v>
      </c>
      <c r="I3" s="190" t="s">
        <v>9</v>
      </c>
    </row>
    <row r="4" spans="1:14" x14ac:dyDescent="0.65">
      <c r="A4" s="181"/>
      <c r="B4" s="184"/>
      <c r="C4" s="184"/>
      <c r="D4" s="184"/>
      <c r="E4" s="193" t="s">
        <v>10</v>
      </c>
      <c r="F4" s="175" t="s">
        <v>11</v>
      </c>
      <c r="G4" s="188"/>
      <c r="H4" s="184"/>
      <c r="I4" s="191"/>
    </row>
    <row r="5" spans="1:14" ht="28.5" thickBot="1" x14ac:dyDescent="0.7">
      <c r="A5" s="182"/>
      <c r="B5" s="176"/>
      <c r="C5" s="176"/>
      <c r="D5" s="176"/>
      <c r="E5" s="176"/>
      <c r="F5" s="176"/>
      <c r="G5" s="189"/>
      <c r="H5" s="176"/>
      <c r="I5" s="192"/>
    </row>
    <row r="6" spans="1:14" s="7" customFormat="1" ht="36" customHeight="1" x14ac:dyDescent="0.85">
      <c r="A6" s="157"/>
      <c r="B6" s="158"/>
      <c r="C6" s="160" t="s">
        <v>12</v>
      </c>
      <c r="D6" s="123"/>
      <c r="E6" s="161">
        <f>SUM(E7+E15+E24+E27)</f>
        <v>455.56700000000001</v>
      </c>
      <c r="F6" s="161" t="s">
        <v>97</v>
      </c>
      <c r="G6" s="162"/>
      <c r="H6" s="163" t="s">
        <v>98</v>
      </c>
      <c r="I6" s="159"/>
      <c r="J6" s="110"/>
      <c r="K6" s="5"/>
      <c r="L6" s="6"/>
    </row>
    <row r="7" spans="1:14" ht="36.75" customHeight="1" x14ac:dyDescent="0.7">
      <c r="A7" s="135"/>
      <c r="B7" s="136"/>
      <c r="C7" s="137" t="s">
        <v>15</v>
      </c>
      <c r="D7" s="111"/>
      <c r="E7" s="154">
        <f>SUM(E8:E14)</f>
        <v>135.744</v>
      </c>
      <c r="F7" s="154">
        <v>166.57499999999999</v>
      </c>
      <c r="G7" s="9"/>
      <c r="H7" s="154">
        <f>SUM(H8:H14)</f>
        <v>589.6149999999999</v>
      </c>
      <c r="I7" s="138"/>
      <c r="J7" s="35"/>
      <c r="K7" s="144"/>
      <c r="L7" s="10"/>
      <c r="M7" s="145"/>
    </row>
    <row r="8" spans="1:14" ht="36.75" customHeight="1" x14ac:dyDescent="0.65">
      <c r="A8" s="11">
        <v>4009</v>
      </c>
      <c r="B8" s="12" t="s">
        <v>16</v>
      </c>
      <c r="C8" s="13" t="s">
        <v>17</v>
      </c>
      <c r="D8" s="14" t="s">
        <v>18</v>
      </c>
      <c r="E8" s="15">
        <f>110.352-64.195</f>
        <v>46.157000000000011</v>
      </c>
      <c r="F8" s="16">
        <v>57.537999999999997</v>
      </c>
      <c r="G8" s="15" t="s">
        <v>19</v>
      </c>
      <c r="H8" s="168">
        <v>201.17699999999999</v>
      </c>
      <c r="I8" s="139" t="s">
        <v>20</v>
      </c>
      <c r="J8" s="88"/>
      <c r="K8" s="144"/>
      <c r="L8" s="10"/>
      <c r="M8" s="146"/>
    </row>
    <row r="9" spans="1:14" ht="36.75" customHeight="1" x14ac:dyDescent="0.65">
      <c r="A9" s="11">
        <v>4009</v>
      </c>
      <c r="B9" s="12" t="s">
        <v>21</v>
      </c>
      <c r="C9" s="13" t="s">
        <v>22</v>
      </c>
      <c r="D9" s="14" t="s">
        <v>23</v>
      </c>
      <c r="E9" s="15">
        <f>119.437-110.352</f>
        <v>9.0849999999999937</v>
      </c>
      <c r="F9" s="20">
        <v>15.782999999999999</v>
      </c>
      <c r="G9" s="15" t="s">
        <v>19</v>
      </c>
      <c r="H9" s="169">
        <v>54.499000000000002</v>
      </c>
      <c r="I9" s="139" t="s">
        <v>24</v>
      </c>
      <c r="J9" s="23"/>
      <c r="K9" s="144"/>
      <c r="L9" s="10"/>
      <c r="M9" s="145"/>
    </row>
    <row r="10" spans="1:14" ht="36.75" customHeight="1" x14ac:dyDescent="0.65">
      <c r="A10" s="11">
        <v>4035</v>
      </c>
      <c r="B10" s="12" t="s">
        <v>25</v>
      </c>
      <c r="C10" s="13" t="s">
        <v>26</v>
      </c>
      <c r="D10" s="14" t="s">
        <v>27</v>
      </c>
      <c r="E10" s="15">
        <v>2.004</v>
      </c>
      <c r="F10" s="16">
        <v>4.008</v>
      </c>
      <c r="G10" s="15" t="s">
        <v>19</v>
      </c>
      <c r="H10" s="24">
        <v>13.907999999999999</v>
      </c>
      <c r="I10" s="40"/>
      <c r="J10" s="88"/>
      <c r="K10" s="147"/>
      <c r="L10" s="10"/>
      <c r="M10" s="88"/>
    </row>
    <row r="11" spans="1:14" ht="36.75" customHeight="1" x14ac:dyDescent="0.65">
      <c r="A11" s="11">
        <v>4037</v>
      </c>
      <c r="B11" s="12" t="s">
        <v>28</v>
      </c>
      <c r="C11" s="13" t="s">
        <v>29</v>
      </c>
      <c r="D11" s="14" t="s">
        <v>30</v>
      </c>
      <c r="E11" s="15">
        <f>58.735-33.45</f>
        <v>25.284999999999997</v>
      </c>
      <c r="F11" s="142">
        <v>34.72</v>
      </c>
      <c r="G11" s="15" t="s">
        <v>19</v>
      </c>
      <c r="H11" s="169">
        <v>125.794</v>
      </c>
      <c r="I11" s="114"/>
      <c r="J11" s="23"/>
      <c r="K11" s="147"/>
      <c r="L11" s="10"/>
      <c r="M11" s="35"/>
    </row>
    <row r="12" spans="1:14" ht="36.75" customHeight="1" x14ac:dyDescent="0.65">
      <c r="A12" s="11">
        <v>4110</v>
      </c>
      <c r="B12" s="12" t="s">
        <v>28</v>
      </c>
      <c r="C12" s="13" t="s">
        <v>31</v>
      </c>
      <c r="D12" s="14" t="s">
        <v>32</v>
      </c>
      <c r="E12" s="15">
        <f>91.039-71.254</f>
        <v>19.784999999999997</v>
      </c>
      <c r="F12" s="143">
        <v>21.097999999999999</v>
      </c>
      <c r="G12" s="15" t="s">
        <v>33</v>
      </c>
      <c r="H12" s="169">
        <v>71.888000000000005</v>
      </c>
      <c r="I12" s="114"/>
      <c r="J12" s="18"/>
      <c r="K12" s="148"/>
      <c r="L12" s="6"/>
      <c r="M12" s="18"/>
    </row>
    <row r="13" spans="1:14" ht="36.75" customHeight="1" x14ac:dyDescent="0.65">
      <c r="A13" s="11">
        <v>4133</v>
      </c>
      <c r="B13" s="12" t="s">
        <v>34</v>
      </c>
      <c r="C13" s="13" t="s">
        <v>35</v>
      </c>
      <c r="D13" s="14" t="s">
        <v>36</v>
      </c>
      <c r="E13" s="24">
        <v>14.472</v>
      </c>
      <c r="F13" s="25">
        <v>14.472</v>
      </c>
      <c r="G13" s="15" t="s">
        <v>33</v>
      </c>
      <c r="H13" s="21">
        <v>58.466999999999999</v>
      </c>
      <c r="I13" s="115"/>
      <c r="J13" s="23"/>
      <c r="K13" s="148"/>
      <c r="M13" s="23"/>
    </row>
    <row r="14" spans="1:14" ht="36.75" customHeight="1" thickBot="1" x14ac:dyDescent="0.7">
      <c r="A14" s="27">
        <v>4199</v>
      </c>
      <c r="B14" s="28" t="s">
        <v>25</v>
      </c>
      <c r="C14" s="29" t="s">
        <v>37</v>
      </c>
      <c r="D14" s="30" t="s">
        <v>38</v>
      </c>
      <c r="E14" s="31">
        <f>18.956-0</f>
        <v>18.956</v>
      </c>
      <c r="F14" s="26">
        <v>18.956</v>
      </c>
      <c r="G14" s="31" t="s">
        <v>19</v>
      </c>
      <c r="H14" s="32">
        <v>63.881999999999998</v>
      </c>
      <c r="I14" s="116"/>
      <c r="J14" s="111"/>
      <c r="K14" s="149"/>
      <c r="M14" s="37"/>
      <c r="N14" s="37"/>
    </row>
    <row r="15" spans="1:14" s="37" customFormat="1" ht="36.75" customHeight="1" x14ac:dyDescent="0.7">
      <c r="A15" s="130"/>
      <c r="B15" s="131"/>
      <c r="C15" s="132" t="s">
        <v>39</v>
      </c>
      <c r="D15" s="133"/>
      <c r="E15" s="155">
        <f>SUM(E16:E22)</f>
        <v>119.316</v>
      </c>
      <c r="F15" s="156" t="s">
        <v>107</v>
      </c>
      <c r="G15" s="35"/>
      <c r="H15" s="156" t="s">
        <v>101</v>
      </c>
      <c r="I15" s="133"/>
      <c r="J15" s="112"/>
      <c r="K15" s="36"/>
      <c r="M15" s="171"/>
      <c r="N15" s="171"/>
    </row>
    <row r="16" spans="1:14" ht="36.75" customHeight="1" x14ac:dyDescent="0.65">
      <c r="A16" s="38">
        <v>41</v>
      </c>
      <c r="B16" s="39" t="s">
        <v>42</v>
      </c>
      <c r="C16" s="40" t="s">
        <v>43</v>
      </c>
      <c r="D16" s="41" t="s">
        <v>44</v>
      </c>
      <c r="E16" s="42">
        <v>39.744999999999997</v>
      </c>
      <c r="F16" s="164" t="s">
        <v>106</v>
      </c>
      <c r="G16" s="42" t="s">
        <v>46</v>
      </c>
      <c r="H16" s="164" t="s">
        <v>100</v>
      </c>
      <c r="I16" s="113"/>
      <c r="J16" s="88"/>
      <c r="K16" s="36"/>
      <c r="L16" s="36"/>
      <c r="M16" s="88"/>
    </row>
    <row r="17" spans="1:14" ht="36.75" customHeight="1" x14ac:dyDescent="0.65">
      <c r="A17" s="11">
        <v>4009</v>
      </c>
      <c r="B17" s="45" t="s">
        <v>48</v>
      </c>
      <c r="C17" s="13" t="s">
        <v>49</v>
      </c>
      <c r="D17" s="46" t="s">
        <v>50</v>
      </c>
      <c r="E17" s="24">
        <f>64.195-41.869</f>
        <v>22.325999999999993</v>
      </c>
      <c r="F17" s="165">
        <v>33.536000000000001</v>
      </c>
      <c r="G17" s="42" t="s">
        <v>19</v>
      </c>
      <c r="H17" s="165">
        <v>117.003</v>
      </c>
      <c r="I17" s="85" t="s">
        <v>51</v>
      </c>
      <c r="J17" s="18"/>
      <c r="K17" s="18"/>
      <c r="L17" s="18"/>
      <c r="M17" s="88"/>
    </row>
    <row r="18" spans="1:14" ht="36.75" customHeight="1" x14ac:dyDescent="0.65">
      <c r="A18" s="11">
        <v>4015</v>
      </c>
      <c r="B18" s="45" t="s">
        <v>52</v>
      </c>
      <c r="C18" s="13" t="s">
        <v>53</v>
      </c>
      <c r="D18" s="46" t="s">
        <v>54</v>
      </c>
      <c r="E18" s="24">
        <v>13.891</v>
      </c>
      <c r="F18" s="165">
        <v>18.957999999999998</v>
      </c>
      <c r="G18" s="15" t="s">
        <v>19</v>
      </c>
      <c r="H18" s="165">
        <v>67.090999999999994</v>
      </c>
      <c r="I18" s="85" t="s">
        <v>55</v>
      </c>
      <c r="J18" s="18"/>
      <c r="K18" s="18"/>
      <c r="L18" s="23"/>
      <c r="M18" s="18"/>
    </row>
    <row r="19" spans="1:14" ht="36.75" customHeight="1" x14ac:dyDescent="0.65">
      <c r="A19" s="11">
        <v>4039</v>
      </c>
      <c r="B19" s="45" t="s">
        <v>25</v>
      </c>
      <c r="C19" s="13" t="s">
        <v>56</v>
      </c>
      <c r="D19" s="46" t="s">
        <v>57</v>
      </c>
      <c r="E19" s="15">
        <v>4.3129999999999997</v>
      </c>
      <c r="F19" s="24">
        <v>8.41</v>
      </c>
      <c r="G19" s="15" t="s">
        <v>19</v>
      </c>
      <c r="H19" s="15">
        <v>28.763000000000002</v>
      </c>
      <c r="I19" s="140" t="s">
        <v>58</v>
      </c>
      <c r="J19" s="18"/>
      <c r="K19" s="18"/>
      <c r="L19" s="23"/>
      <c r="M19" s="88"/>
    </row>
    <row r="20" spans="1:14" ht="36.75" customHeight="1" x14ac:dyDescent="0.65">
      <c r="A20" s="11">
        <v>4224</v>
      </c>
      <c r="B20" s="45" t="s">
        <v>28</v>
      </c>
      <c r="C20" s="13" t="s">
        <v>59</v>
      </c>
      <c r="D20" s="46" t="s">
        <v>60</v>
      </c>
      <c r="E20" s="24">
        <f>16.94-0.15</f>
        <v>16.790000000000003</v>
      </c>
      <c r="F20" s="165">
        <v>16.79</v>
      </c>
      <c r="G20" s="15" t="s">
        <v>19</v>
      </c>
      <c r="H20" s="166">
        <v>55.040999999999997</v>
      </c>
      <c r="I20" s="118"/>
      <c r="J20" s="18"/>
      <c r="L20" s="36"/>
      <c r="M20" s="18"/>
    </row>
    <row r="21" spans="1:14" ht="36.75" customHeight="1" x14ac:dyDescent="0.65">
      <c r="A21" s="11">
        <v>4229</v>
      </c>
      <c r="B21" s="45" t="s">
        <v>25</v>
      </c>
      <c r="C21" s="13" t="s">
        <v>61</v>
      </c>
      <c r="D21" s="46" t="s">
        <v>62</v>
      </c>
      <c r="E21" s="24">
        <f>20.64-0</f>
        <v>20.64</v>
      </c>
      <c r="F21" s="24">
        <v>20.64</v>
      </c>
      <c r="G21" s="15" t="s">
        <v>19</v>
      </c>
      <c r="H21" s="24">
        <v>78.225999999999999</v>
      </c>
      <c r="I21" s="118"/>
      <c r="J21" s="18"/>
      <c r="K21" s="19"/>
      <c r="L21" s="36"/>
      <c r="M21" s="18"/>
    </row>
    <row r="22" spans="1:14" ht="36.75" customHeight="1" thickBot="1" x14ac:dyDescent="0.7">
      <c r="A22" s="51">
        <v>4344</v>
      </c>
      <c r="B22" s="52" t="s">
        <v>25</v>
      </c>
      <c r="C22" s="53" t="s">
        <v>63</v>
      </c>
      <c r="D22" s="54" t="s">
        <v>64</v>
      </c>
      <c r="E22" s="50">
        <f>1.611-0</f>
        <v>1.611</v>
      </c>
      <c r="F22" s="50">
        <v>1.611</v>
      </c>
      <c r="G22" s="55" t="s">
        <v>19</v>
      </c>
      <c r="H22" s="167">
        <v>5.2279999999999998</v>
      </c>
      <c r="I22" s="119"/>
      <c r="J22" s="107"/>
      <c r="K22" s="19"/>
      <c r="L22" s="10"/>
      <c r="M22" s="37"/>
      <c r="N22" s="37"/>
    </row>
    <row r="23" spans="1:14" ht="28.5" customHeight="1" thickBot="1" x14ac:dyDescent="0.7">
      <c r="A23" s="56"/>
      <c r="B23" s="57"/>
      <c r="C23" s="58"/>
      <c r="D23" s="59"/>
      <c r="E23" s="60"/>
      <c r="F23" s="60"/>
      <c r="G23" s="61"/>
      <c r="H23" s="60"/>
      <c r="I23" s="58"/>
      <c r="J23" s="107"/>
      <c r="L23" s="10"/>
      <c r="M23" s="19"/>
    </row>
    <row r="24" spans="1:14" s="71" customFormat="1" ht="42" customHeight="1" x14ac:dyDescent="0.7">
      <c r="A24" s="65"/>
      <c r="B24" s="66"/>
      <c r="C24" s="150" t="s">
        <v>65</v>
      </c>
      <c r="D24" s="66"/>
      <c r="E24" s="152">
        <f>SUM(E25:E26)</f>
        <v>100.25700000000001</v>
      </c>
      <c r="F24" s="152" t="s">
        <v>108</v>
      </c>
      <c r="G24" s="68"/>
      <c r="H24" s="152">
        <f>SUM(H25:H26)</f>
        <v>572.86400000000003</v>
      </c>
      <c r="I24" s="120"/>
      <c r="J24" s="18"/>
      <c r="K24" s="36"/>
      <c r="L24" s="70"/>
      <c r="M24" s="1"/>
      <c r="N24" s="1"/>
    </row>
    <row r="25" spans="1:14" ht="42" customHeight="1" x14ac:dyDescent="0.65">
      <c r="A25" s="72">
        <v>44</v>
      </c>
      <c r="B25" s="73" t="s">
        <v>28</v>
      </c>
      <c r="C25" s="74" t="s">
        <v>66</v>
      </c>
      <c r="D25" s="75" t="s">
        <v>67</v>
      </c>
      <c r="E25" s="44">
        <v>57.957000000000001</v>
      </c>
      <c r="F25" s="172" t="s">
        <v>99</v>
      </c>
      <c r="G25" s="42" t="s">
        <v>46</v>
      </c>
      <c r="H25" s="164">
        <v>404.63200000000001</v>
      </c>
      <c r="I25" s="85" t="s">
        <v>68</v>
      </c>
      <c r="J25" s="88"/>
      <c r="K25" s="18"/>
      <c r="L25" s="18"/>
    </row>
    <row r="26" spans="1:14" ht="42" customHeight="1" thickBot="1" x14ac:dyDescent="0.7">
      <c r="A26" s="76">
        <v>4133</v>
      </c>
      <c r="B26" s="77" t="s">
        <v>69</v>
      </c>
      <c r="C26" s="78" t="s">
        <v>70</v>
      </c>
      <c r="D26" s="79" t="s">
        <v>71</v>
      </c>
      <c r="E26" s="80">
        <v>42.3</v>
      </c>
      <c r="F26" s="81">
        <v>45.15</v>
      </c>
      <c r="G26" s="31" t="s">
        <v>72</v>
      </c>
      <c r="H26" s="170">
        <v>168.232</v>
      </c>
      <c r="I26" s="141" t="s">
        <v>91</v>
      </c>
      <c r="J26" s="108"/>
      <c r="K26" s="82"/>
      <c r="L26" s="18"/>
      <c r="M26" s="37"/>
      <c r="N26" s="37"/>
    </row>
    <row r="27" spans="1:14" ht="42" customHeight="1" x14ac:dyDescent="0.7">
      <c r="A27" s="83"/>
      <c r="B27" s="39"/>
      <c r="C27" s="151" t="s">
        <v>73</v>
      </c>
      <c r="D27" s="85"/>
      <c r="E27" s="153">
        <f>SUM(E28:E32)</f>
        <v>100.25</v>
      </c>
      <c r="F27" s="153" t="s">
        <v>102</v>
      </c>
      <c r="G27" s="87"/>
      <c r="H27" s="153" t="s">
        <v>104</v>
      </c>
      <c r="I27" s="40"/>
      <c r="J27" s="109"/>
      <c r="K27" s="88"/>
      <c r="L27" s="18"/>
    </row>
    <row r="28" spans="1:14" ht="42" customHeight="1" x14ac:dyDescent="0.65">
      <c r="A28" s="89">
        <v>401</v>
      </c>
      <c r="B28" s="90" t="s">
        <v>28</v>
      </c>
      <c r="C28" s="91" t="s">
        <v>74</v>
      </c>
      <c r="D28" s="41" t="s">
        <v>75</v>
      </c>
      <c r="E28" s="44">
        <v>20.9</v>
      </c>
      <c r="F28" s="164" t="s">
        <v>103</v>
      </c>
      <c r="G28" s="42" t="s">
        <v>46</v>
      </c>
      <c r="H28" s="164" t="s">
        <v>105</v>
      </c>
      <c r="I28" s="117"/>
      <c r="J28" s="88"/>
      <c r="K28" s="88"/>
      <c r="L28" s="18"/>
    </row>
    <row r="29" spans="1:14" ht="42" customHeight="1" x14ac:dyDescent="0.65">
      <c r="A29" s="92">
        <v>415</v>
      </c>
      <c r="B29" s="45" t="s">
        <v>28</v>
      </c>
      <c r="C29" s="93" t="s">
        <v>76</v>
      </c>
      <c r="D29" s="46" t="s">
        <v>77</v>
      </c>
      <c r="E29" s="24">
        <f>48.161-21.381</f>
        <v>26.78</v>
      </c>
      <c r="F29" s="24">
        <v>35.540999999999997</v>
      </c>
      <c r="G29" s="15" t="s">
        <v>19</v>
      </c>
      <c r="H29" s="165">
        <v>107.789</v>
      </c>
      <c r="I29" s="85" t="s">
        <v>78</v>
      </c>
      <c r="J29" s="18"/>
      <c r="K29" s="18"/>
      <c r="L29" s="18"/>
    </row>
    <row r="30" spans="1:14" ht="42" customHeight="1" x14ac:dyDescent="0.65">
      <c r="A30" s="92">
        <v>4219</v>
      </c>
      <c r="B30" s="45" t="s">
        <v>25</v>
      </c>
      <c r="C30" s="93" t="s">
        <v>79</v>
      </c>
      <c r="D30" s="46" t="s">
        <v>80</v>
      </c>
      <c r="E30" s="24">
        <f>22.15-0</f>
        <v>22.15</v>
      </c>
      <c r="F30" s="24">
        <v>22.15</v>
      </c>
      <c r="G30" s="15" t="s">
        <v>19</v>
      </c>
      <c r="H30" s="165">
        <v>74.231999999999999</v>
      </c>
      <c r="I30" s="85" t="s">
        <v>81</v>
      </c>
      <c r="J30" s="18"/>
      <c r="K30" s="18"/>
      <c r="L30" s="18"/>
    </row>
    <row r="31" spans="1:14" ht="42" customHeight="1" x14ac:dyDescent="0.65">
      <c r="A31" s="92">
        <v>4246</v>
      </c>
      <c r="B31" s="45" t="s">
        <v>25</v>
      </c>
      <c r="C31" s="93" t="s">
        <v>82</v>
      </c>
      <c r="D31" s="94" t="s">
        <v>83</v>
      </c>
      <c r="E31" s="21">
        <f>30.42-0</f>
        <v>30.42</v>
      </c>
      <c r="F31" s="21">
        <v>31.344999999999999</v>
      </c>
      <c r="G31" s="15" t="s">
        <v>84</v>
      </c>
      <c r="H31" s="166">
        <v>110.81100000000001</v>
      </c>
      <c r="I31" s="85"/>
      <c r="J31" s="18"/>
      <c r="K31" s="18"/>
      <c r="L31" s="18"/>
    </row>
    <row r="32" spans="1:14" ht="42" customHeight="1" thickBot="1" x14ac:dyDescent="0.7">
      <c r="A32" s="76"/>
      <c r="B32" s="77"/>
      <c r="C32" s="78"/>
      <c r="D32" s="95"/>
      <c r="E32" s="96"/>
      <c r="F32" s="96"/>
      <c r="G32" s="97"/>
      <c r="H32" s="98"/>
      <c r="I32" s="121"/>
      <c r="J32" s="107"/>
      <c r="K32" s="36"/>
      <c r="L32" s="5"/>
      <c r="M32" s="37"/>
      <c r="N32" s="37"/>
    </row>
    <row r="33" spans="1:12" x14ac:dyDescent="0.65">
      <c r="A33" s="62"/>
      <c r="B33" s="63"/>
      <c r="D33" s="62"/>
      <c r="E33" s="99"/>
      <c r="F33" s="99"/>
      <c r="H33" s="99"/>
      <c r="I33" s="100"/>
      <c r="K33" s="19"/>
      <c r="L33" s="19"/>
    </row>
    <row r="34" spans="1:12" ht="36" customHeight="1" x14ac:dyDescent="0.7">
      <c r="A34" s="195" t="s">
        <v>85</v>
      </c>
      <c r="B34" s="195"/>
      <c r="C34" s="195"/>
      <c r="D34" s="101"/>
      <c r="I34" s="177"/>
    </row>
    <row r="35" spans="1:12" x14ac:dyDescent="0.65">
      <c r="A35" s="62"/>
      <c r="B35" s="62"/>
      <c r="C35" s="62"/>
      <c r="I35" s="178"/>
    </row>
    <row r="36" spans="1:12" x14ac:dyDescent="0.65">
      <c r="C36" s="102" t="s">
        <v>9</v>
      </c>
      <c r="D36" s="103"/>
      <c r="E36" s="103"/>
      <c r="I36" s="178"/>
    </row>
    <row r="37" spans="1:12" x14ac:dyDescent="0.65">
      <c r="C37" s="104" t="s">
        <v>86</v>
      </c>
      <c r="D37" s="104"/>
      <c r="E37" s="103"/>
      <c r="F37" s="62"/>
      <c r="I37" s="19"/>
      <c r="J37" s="19"/>
    </row>
    <row r="38" spans="1:12" x14ac:dyDescent="0.65">
      <c r="C38" s="104" t="s">
        <v>87</v>
      </c>
      <c r="D38" s="104"/>
      <c r="E38" s="103"/>
      <c r="F38" s="62"/>
    </row>
    <row r="39" spans="1:12" x14ac:dyDescent="0.65">
      <c r="C39" s="104" t="s">
        <v>88</v>
      </c>
      <c r="D39" s="104"/>
      <c r="E39" s="103"/>
      <c r="F39" s="62"/>
    </row>
    <row r="40" spans="1:12" x14ac:dyDescent="0.65">
      <c r="C40" s="104" t="s">
        <v>89</v>
      </c>
      <c r="D40" s="104"/>
      <c r="E40" s="103"/>
      <c r="F40" s="62"/>
    </row>
    <row r="41" spans="1:12" x14ac:dyDescent="0.65">
      <c r="C41" s="104" t="s">
        <v>90</v>
      </c>
      <c r="D41" s="104"/>
      <c r="E41" s="103"/>
      <c r="F41" s="62"/>
    </row>
    <row r="42" spans="1:12" x14ac:dyDescent="0.65">
      <c r="C42" s="106"/>
      <c r="D42" s="106"/>
      <c r="E42" s="103"/>
    </row>
  </sheetData>
  <mergeCells count="14">
    <mergeCell ref="E4:E5"/>
    <mergeCell ref="F4:F5"/>
    <mergeCell ref="A34:C34"/>
    <mergeCell ref="I34:I36"/>
    <mergeCell ref="A1:I1"/>
    <mergeCell ref="D2:H2"/>
    <mergeCell ref="A3:A5"/>
    <mergeCell ref="B3:B5"/>
    <mergeCell ref="C3:C5"/>
    <mergeCell ref="D3:D5"/>
    <mergeCell ref="E3:F3"/>
    <mergeCell ref="G3:G5"/>
    <mergeCell ref="H3:H5"/>
    <mergeCell ref="I3:I5"/>
  </mergeCells>
  <pageMargins left="0.5" right="0" top="0.43307086614173201" bottom="0.196850393700787" header="0.15748031496063" footer="0.196850393700787"/>
  <pageSetup paperSize="9" scale="70" orientation="landscape" horizontalDpi="4294967293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DCDB84-0C97-4B47-BA77-CF9E1EE3CC58}">
  <dimension ref="A1:R42"/>
  <sheetViews>
    <sheetView tabSelected="1" zoomScale="80" zoomScaleNormal="80" zoomScaleSheetLayoutView="90" workbookViewId="0">
      <pane xSplit="2" ySplit="5" topLeftCell="C6" activePane="bottomRight" state="frozen"/>
      <selection pane="topRight" activeCell="C1" sqref="C1"/>
      <selection pane="bottomLeft" activeCell="A6" sqref="A6"/>
      <selection pane="bottomRight" sqref="A1:I1"/>
    </sheetView>
  </sheetViews>
  <sheetFormatPr defaultRowHeight="27.75" x14ac:dyDescent="0.65"/>
  <cols>
    <col min="1" max="1" width="10.85546875" style="1" customWidth="1"/>
    <col min="2" max="2" width="10.7109375" style="1" customWidth="1"/>
    <col min="3" max="3" width="48.5703125" style="1" customWidth="1"/>
    <col min="4" max="4" width="26.140625" style="1" customWidth="1"/>
    <col min="5" max="5" width="15.5703125" style="1" customWidth="1"/>
    <col min="6" max="6" width="19.5703125" style="1" customWidth="1"/>
    <col min="7" max="7" width="12.7109375" style="62" bestFit="1" customWidth="1"/>
    <col min="8" max="8" width="24.42578125" style="1" bestFit="1" customWidth="1"/>
    <col min="9" max="9" width="45.140625" style="105" customWidth="1"/>
    <col min="10" max="10" width="10.7109375" style="1" bestFit="1" customWidth="1"/>
    <col min="11" max="11" width="10.85546875" style="1" bestFit="1" customWidth="1"/>
    <col min="12" max="12" width="9.5703125" style="1" bestFit="1" customWidth="1"/>
    <col min="13" max="13" width="15.5703125" style="1" customWidth="1"/>
    <col min="14" max="14" width="11.42578125" style="1" customWidth="1"/>
    <col min="15" max="15" width="9.140625" style="1" customWidth="1"/>
    <col min="16" max="16" width="15.28515625" style="1" customWidth="1"/>
    <col min="17" max="17" width="14" style="1" customWidth="1"/>
    <col min="18" max="18" width="16.85546875" style="1" customWidth="1"/>
    <col min="19" max="16384" width="9.140625" style="1"/>
  </cols>
  <sheetData>
    <row r="1" spans="1:18" ht="42" customHeight="1" x14ac:dyDescent="0.7">
      <c r="A1" s="179" t="s">
        <v>0</v>
      </c>
      <c r="B1" s="179"/>
      <c r="C1" s="179"/>
      <c r="D1" s="179"/>
      <c r="E1" s="179"/>
      <c r="F1" s="179"/>
      <c r="G1" s="179"/>
      <c r="H1" s="179"/>
      <c r="I1" s="179"/>
    </row>
    <row r="2" spans="1:18" ht="36" customHeight="1" thickBot="1" x14ac:dyDescent="0.75">
      <c r="A2" s="2"/>
      <c r="B2" s="3"/>
      <c r="C2" s="3"/>
      <c r="D2" s="194" t="s">
        <v>92</v>
      </c>
      <c r="E2" s="194"/>
      <c r="F2" s="194"/>
      <c r="G2" s="194"/>
      <c r="H2" s="194"/>
      <c r="I2" s="4" t="s">
        <v>109</v>
      </c>
    </row>
    <row r="3" spans="1:18" ht="32.25" customHeight="1" x14ac:dyDescent="0.65">
      <c r="A3" s="180" t="s">
        <v>2</v>
      </c>
      <c r="B3" s="183" t="s">
        <v>3</v>
      </c>
      <c r="C3" s="185" t="s">
        <v>4</v>
      </c>
      <c r="D3" s="185" t="s">
        <v>5</v>
      </c>
      <c r="E3" s="186" t="s">
        <v>6</v>
      </c>
      <c r="F3" s="186"/>
      <c r="G3" s="187" t="s">
        <v>7</v>
      </c>
      <c r="H3" s="183" t="s">
        <v>8</v>
      </c>
      <c r="I3" s="190" t="s">
        <v>9</v>
      </c>
    </row>
    <row r="4" spans="1:18" x14ac:dyDescent="0.65">
      <c r="A4" s="181"/>
      <c r="B4" s="184"/>
      <c r="C4" s="184"/>
      <c r="D4" s="184"/>
      <c r="E4" s="193" t="s">
        <v>10</v>
      </c>
      <c r="F4" s="175" t="s">
        <v>11</v>
      </c>
      <c r="G4" s="188"/>
      <c r="H4" s="184"/>
      <c r="I4" s="191"/>
    </row>
    <row r="5" spans="1:18" ht="28.5" thickBot="1" x14ac:dyDescent="0.7">
      <c r="A5" s="182"/>
      <c r="B5" s="176"/>
      <c r="C5" s="176"/>
      <c r="D5" s="176"/>
      <c r="E5" s="176"/>
      <c r="F5" s="176"/>
      <c r="G5" s="189"/>
      <c r="H5" s="176"/>
      <c r="I5" s="192"/>
    </row>
    <row r="6" spans="1:18" s="7" customFormat="1" ht="36" customHeight="1" x14ac:dyDescent="0.85">
      <c r="A6" s="157"/>
      <c r="B6" s="158"/>
      <c r="C6" s="160" t="s">
        <v>12</v>
      </c>
      <c r="D6" s="123"/>
      <c r="E6" s="161">
        <f>SUM(E7+E15+E24+E27)</f>
        <v>455.56700000000001</v>
      </c>
      <c r="F6" s="161" t="s">
        <v>112</v>
      </c>
      <c r="G6" s="162"/>
      <c r="H6" s="163" t="s">
        <v>115</v>
      </c>
      <c r="I6" s="159"/>
      <c r="J6" s="110"/>
      <c r="K6" s="5"/>
      <c r="L6" s="6"/>
    </row>
    <row r="7" spans="1:18" ht="36.75" customHeight="1" x14ac:dyDescent="0.7">
      <c r="A7" s="135"/>
      <c r="B7" s="136"/>
      <c r="C7" s="137" t="s">
        <v>15</v>
      </c>
      <c r="D7" s="111"/>
      <c r="E7" s="154">
        <f>SUM(E8:E14)</f>
        <v>135.744</v>
      </c>
      <c r="F7" s="154">
        <v>166.57499999999999</v>
      </c>
      <c r="G7" s="9"/>
      <c r="H7" s="154">
        <f>SUM(H8:H14)</f>
        <v>589.6149999999999</v>
      </c>
      <c r="I7" s="138"/>
      <c r="J7" s="35"/>
      <c r="K7" s="144"/>
      <c r="L7" s="10"/>
      <c r="M7" s="145"/>
    </row>
    <row r="8" spans="1:18" ht="36.75" customHeight="1" x14ac:dyDescent="0.65">
      <c r="A8" s="11">
        <v>4009</v>
      </c>
      <c r="B8" s="12" t="s">
        <v>16</v>
      </c>
      <c r="C8" s="13" t="s">
        <v>17</v>
      </c>
      <c r="D8" s="14" t="s">
        <v>18</v>
      </c>
      <c r="E8" s="15">
        <f>110.352-64.195</f>
        <v>46.157000000000011</v>
      </c>
      <c r="F8" s="22">
        <v>57.537999999999997</v>
      </c>
      <c r="G8" s="15" t="s">
        <v>19</v>
      </c>
      <c r="H8" s="17">
        <v>201.17699999999999</v>
      </c>
      <c r="I8" s="139" t="s">
        <v>20</v>
      </c>
      <c r="J8" s="88"/>
      <c r="K8" s="144"/>
      <c r="L8" s="10"/>
      <c r="M8" s="146"/>
    </row>
    <row r="9" spans="1:18" ht="36.75" customHeight="1" x14ac:dyDescent="0.65">
      <c r="A9" s="11">
        <v>4009</v>
      </c>
      <c r="B9" s="12" t="s">
        <v>21</v>
      </c>
      <c r="C9" s="13" t="s">
        <v>22</v>
      </c>
      <c r="D9" s="14" t="s">
        <v>23</v>
      </c>
      <c r="E9" s="15">
        <f>119.437-110.352</f>
        <v>9.0849999999999937</v>
      </c>
      <c r="F9" s="25">
        <v>15.782999999999999</v>
      </c>
      <c r="G9" s="15" t="s">
        <v>19</v>
      </c>
      <c r="H9" s="21">
        <v>54.499000000000002</v>
      </c>
      <c r="I9" s="139" t="s">
        <v>24</v>
      </c>
      <c r="J9" s="23"/>
      <c r="K9" s="144"/>
      <c r="L9" s="10"/>
      <c r="M9" s="145"/>
    </row>
    <row r="10" spans="1:18" ht="36.75" customHeight="1" x14ac:dyDescent="0.65">
      <c r="A10" s="11">
        <v>4035</v>
      </c>
      <c r="B10" s="12" t="s">
        <v>25</v>
      </c>
      <c r="C10" s="13" t="s">
        <v>26</v>
      </c>
      <c r="D10" s="14" t="s">
        <v>27</v>
      </c>
      <c r="E10" s="15">
        <v>2.004</v>
      </c>
      <c r="F10" s="22">
        <v>4.008</v>
      </c>
      <c r="G10" s="15" t="s">
        <v>19</v>
      </c>
      <c r="H10" s="24">
        <v>13.907999999999999</v>
      </c>
      <c r="I10" s="40"/>
      <c r="J10" s="88"/>
      <c r="K10" s="147"/>
      <c r="L10" s="10"/>
      <c r="M10" s="88"/>
    </row>
    <row r="11" spans="1:18" ht="36.75" customHeight="1" x14ac:dyDescent="0.65">
      <c r="A11" s="11">
        <v>4037</v>
      </c>
      <c r="B11" s="12" t="s">
        <v>28</v>
      </c>
      <c r="C11" s="13" t="s">
        <v>29</v>
      </c>
      <c r="D11" s="14" t="s">
        <v>30</v>
      </c>
      <c r="E11" s="15">
        <f>58.735-33.45</f>
        <v>25.284999999999997</v>
      </c>
      <c r="F11" s="25">
        <v>34.72</v>
      </c>
      <c r="G11" s="15" t="s">
        <v>19</v>
      </c>
      <c r="H11" s="21">
        <v>125.794</v>
      </c>
      <c r="I11" s="114" t="s">
        <v>114</v>
      </c>
      <c r="J11" s="23"/>
      <c r="K11" s="147"/>
      <c r="L11" s="10"/>
      <c r="M11" s="35"/>
    </row>
    <row r="12" spans="1:18" ht="36.75" customHeight="1" x14ac:dyDescent="0.65">
      <c r="A12" s="11">
        <v>4110</v>
      </c>
      <c r="B12" s="12" t="s">
        <v>28</v>
      </c>
      <c r="C12" s="13" t="s">
        <v>31</v>
      </c>
      <c r="D12" s="14" t="s">
        <v>32</v>
      </c>
      <c r="E12" s="15">
        <f>91.039-71.254</f>
        <v>19.784999999999997</v>
      </c>
      <c r="F12" s="22">
        <v>21.097999999999999</v>
      </c>
      <c r="G12" s="15" t="s">
        <v>33</v>
      </c>
      <c r="H12" s="21">
        <v>71.888000000000005</v>
      </c>
      <c r="I12" s="114"/>
      <c r="J12" s="18"/>
      <c r="K12" s="148"/>
      <c r="L12" s="6"/>
      <c r="M12" s="18"/>
    </row>
    <row r="13" spans="1:18" ht="36.75" customHeight="1" x14ac:dyDescent="0.65">
      <c r="A13" s="11">
        <v>4133</v>
      </c>
      <c r="B13" s="12" t="s">
        <v>34</v>
      </c>
      <c r="C13" s="13" t="s">
        <v>35</v>
      </c>
      <c r="D13" s="14" t="s">
        <v>36</v>
      </c>
      <c r="E13" s="24">
        <v>14.472</v>
      </c>
      <c r="F13" s="25">
        <v>14.472</v>
      </c>
      <c r="G13" s="15" t="s">
        <v>33</v>
      </c>
      <c r="H13" s="21">
        <v>58.466999999999999</v>
      </c>
      <c r="I13" s="115"/>
      <c r="J13" s="23"/>
      <c r="K13" s="148"/>
      <c r="M13" s="23"/>
    </row>
    <row r="14" spans="1:18" ht="36.75" customHeight="1" thickBot="1" x14ac:dyDescent="0.7">
      <c r="A14" s="27">
        <v>4199</v>
      </c>
      <c r="B14" s="28" t="s">
        <v>25</v>
      </c>
      <c r="C14" s="29" t="s">
        <v>37</v>
      </c>
      <c r="D14" s="30" t="s">
        <v>38</v>
      </c>
      <c r="E14" s="31">
        <f>18.956-0</f>
        <v>18.956</v>
      </c>
      <c r="F14" s="26">
        <v>18.956</v>
      </c>
      <c r="G14" s="31" t="s">
        <v>19</v>
      </c>
      <c r="H14" s="32">
        <v>63.881999999999998</v>
      </c>
      <c r="I14" s="116"/>
      <c r="J14" s="111"/>
      <c r="K14" s="149"/>
      <c r="M14" s="37"/>
      <c r="N14" s="37"/>
    </row>
    <row r="15" spans="1:18" s="37" customFormat="1" ht="36.75" customHeight="1" x14ac:dyDescent="0.7">
      <c r="A15" s="130"/>
      <c r="B15" s="131"/>
      <c r="C15" s="132" t="s">
        <v>39</v>
      </c>
      <c r="D15" s="133"/>
      <c r="E15" s="155">
        <f>SUM(E16:E22)</f>
        <v>119.31600000000002</v>
      </c>
      <c r="F15" s="155" t="s">
        <v>111</v>
      </c>
      <c r="G15" s="155"/>
      <c r="H15" s="155" t="s">
        <v>113</v>
      </c>
      <c r="I15" s="133"/>
      <c r="J15" s="112"/>
      <c r="K15" s="36"/>
      <c r="M15" s="171"/>
      <c r="N15" s="171"/>
    </row>
    <row r="16" spans="1:18" ht="36.75" customHeight="1" x14ac:dyDescent="0.65">
      <c r="A16" s="38">
        <v>41</v>
      </c>
      <c r="B16" s="39" t="s">
        <v>42</v>
      </c>
      <c r="C16" s="40" t="s">
        <v>43</v>
      </c>
      <c r="D16" s="41" t="s">
        <v>44</v>
      </c>
      <c r="E16" s="42">
        <v>39.744999999999997</v>
      </c>
      <c r="F16" s="42" t="s">
        <v>106</v>
      </c>
      <c r="G16" s="42" t="s">
        <v>46</v>
      </c>
      <c r="H16" s="42" t="s">
        <v>110</v>
      </c>
      <c r="I16" s="113"/>
      <c r="J16" s="88"/>
      <c r="K16" s="36"/>
      <c r="L16" s="36"/>
      <c r="M16" s="88"/>
      <c r="O16" s="62"/>
      <c r="P16" s="62"/>
      <c r="Q16" s="23"/>
      <c r="R16" s="62"/>
    </row>
    <row r="17" spans="1:18" ht="36.75" customHeight="1" x14ac:dyDescent="0.65">
      <c r="A17" s="11">
        <v>4009</v>
      </c>
      <c r="B17" s="45" t="s">
        <v>48</v>
      </c>
      <c r="C17" s="13" t="s">
        <v>49</v>
      </c>
      <c r="D17" s="46" t="s">
        <v>50</v>
      </c>
      <c r="E17" s="174">
        <v>22.326000000000001</v>
      </c>
      <c r="F17" s="174">
        <v>35.340000000000003</v>
      </c>
      <c r="G17" s="42" t="s">
        <v>19</v>
      </c>
      <c r="H17" s="174">
        <v>123.291</v>
      </c>
      <c r="I17" s="85" t="s">
        <v>51</v>
      </c>
      <c r="J17" s="18"/>
      <c r="K17" s="18"/>
      <c r="L17" s="18"/>
      <c r="M17" s="88"/>
      <c r="O17" s="62"/>
      <c r="P17" s="62"/>
      <c r="Q17" s="35"/>
      <c r="R17" s="62"/>
    </row>
    <row r="18" spans="1:18" ht="36.75" customHeight="1" x14ac:dyDescent="0.65">
      <c r="A18" s="11">
        <v>4015</v>
      </c>
      <c r="B18" s="45" t="s">
        <v>52</v>
      </c>
      <c r="C18" s="13" t="s">
        <v>53</v>
      </c>
      <c r="D18" s="46" t="s">
        <v>54</v>
      </c>
      <c r="E18" s="42">
        <v>13.891</v>
      </c>
      <c r="F18" s="42">
        <v>18.957999999999998</v>
      </c>
      <c r="G18" s="42" t="s">
        <v>19</v>
      </c>
      <c r="H18" s="42">
        <v>67.090999999999994</v>
      </c>
      <c r="I18" s="85" t="s">
        <v>55</v>
      </c>
      <c r="J18" s="18"/>
      <c r="K18" s="18"/>
      <c r="L18" s="23"/>
      <c r="M18" s="18"/>
      <c r="O18" s="62"/>
      <c r="P18" s="62"/>
      <c r="Q18" s="23"/>
      <c r="R18" s="62"/>
    </row>
    <row r="19" spans="1:18" ht="36.75" customHeight="1" x14ac:dyDescent="0.65">
      <c r="A19" s="11">
        <v>4039</v>
      </c>
      <c r="B19" s="45" t="s">
        <v>25</v>
      </c>
      <c r="C19" s="13" t="s">
        <v>56</v>
      </c>
      <c r="D19" s="46" t="s">
        <v>57</v>
      </c>
      <c r="E19" s="42">
        <v>4.3129999999999997</v>
      </c>
      <c r="F19" s="42">
        <v>8.41</v>
      </c>
      <c r="G19" s="42" t="s">
        <v>19</v>
      </c>
      <c r="H19" s="42">
        <v>28.763000000000002</v>
      </c>
      <c r="I19" s="140" t="s">
        <v>58</v>
      </c>
      <c r="J19" s="18"/>
      <c r="K19" s="18"/>
      <c r="L19" s="23"/>
      <c r="M19" s="88"/>
      <c r="O19" s="62"/>
      <c r="P19" s="62"/>
      <c r="Q19" s="23"/>
      <c r="R19" s="62"/>
    </row>
    <row r="20" spans="1:18" ht="36.75" customHeight="1" x14ac:dyDescent="0.65">
      <c r="A20" s="11">
        <v>4224</v>
      </c>
      <c r="B20" s="45" t="s">
        <v>28</v>
      </c>
      <c r="C20" s="13" t="s">
        <v>59</v>
      </c>
      <c r="D20" s="46" t="s">
        <v>60</v>
      </c>
      <c r="E20" s="42">
        <v>16.790000000000003</v>
      </c>
      <c r="F20" s="42">
        <v>16.79</v>
      </c>
      <c r="G20" s="42" t="s">
        <v>19</v>
      </c>
      <c r="H20" s="42">
        <v>55.040999999999997</v>
      </c>
      <c r="I20" s="118"/>
      <c r="J20" s="18"/>
      <c r="L20" s="36"/>
      <c r="M20" s="18"/>
      <c r="O20" s="62"/>
      <c r="P20" s="62"/>
      <c r="Q20" s="23"/>
      <c r="R20" s="62"/>
    </row>
    <row r="21" spans="1:18" ht="36.75" customHeight="1" x14ac:dyDescent="0.65">
      <c r="A21" s="11">
        <v>4229</v>
      </c>
      <c r="B21" s="45" t="s">
        <v>25</v>
      </c>
      <c r="C21" s="13" t="s">
        <v>61</v>
      </c>
      <c r="D21" s="46" t="s">
        <v>62</v>
      </c>
      <c r="E21" s="42">
        <v>20.64</v>
      </c>
      <c r="F21" s="42">
        <v>20.64</v>
      </c>
      <c r="G21" s="42" t="s">
        <v>19</v>
      </c>
      <c r="H21" s="42">
        <v>78.225999999999999</v>
      </c>
      <c r="I21" s="118"/>
      <c r="J21" s="18"/>
      <c r="K21" s="19"/>
      <c r="L21" s="36"/>
      <c r="M21" s="18"/>
      <c r="O21" s="62"/>
      <c r="P21" s="62"/>
      <c r="Q21" s="23"/>
      <c r="R21" s="62"/>
    </row>
    <row r="22" spans="1:18" ht="36.75" customHeight="1" thickBot="1" x14ac:dyDescent="0.7">
      <c r="A22" s="51">
        <v>4344</v>
      </c>
      <c r="B22" s="52" t="s">
        <v>25</v>
      </c>
      <c r="C22" s="53" t="s">
        <v>63</v>
      </c>
      <c r="D22" s="54" t="s">
        <v>64</v>
      </c>
      <c r="E22" s="42">
        <v>1.611</v>
      </c>
      <c r="F22" s="42">
        <v>1.611</v>
      </c>
      <c r="G22" s="42" t="s">
        <v>19</v>
      </c>
      <c r="H22" s="42">
        <v>5.2279999999999998</v>
      </c>
      <c r="I22" s="119"/>
      <c r="J22" s="107"/>
      <c r="K22" s="19"/>
      <c r="L22" s="10"/>
      <c r="M22" s="173"/>
      <c r="N22" s="37"/>
      <c r="Q22" s="23"/>
    </row>
    <row r="23" spans="1:18" ht="28.5" customHeight="1" thickBot="1" x14ac:dyDescent="0.7">
      <c r="A23" s="56"/>
      <c r="B23" s="57"/>
      <c r="C23" s="58"/>
      <c r="D23" s="59"/>
      <c r="E23" s="60"/>
      <c r="F23" s="60"/>
      <c r="G23" s="61"/>
      <c r="H23" s="60"/>
      <c r="I23" s="58"/>
      <c r="J23" s="107"/>
      <c r="L23" s="10"/>
      <c r="M23" s="19"/>
    </row>
    <row r="24" spans="1:18" s="71" customFormat="1" ht="42" customHeight="1" x14ac:dyDescent="0.7">
      <c r="A24" s="65"/>
      <c r="B24" s="66"/>
      <c r="C24" s="150" t="s">
        <v>65</v>
      </c>
      <c r="D24" s="66"/>
      <c r="E24" s="152">
        <f>SUM(E25:E26)</f>
        <v>100.25700000000001</v>
      </c>
      <c r="F24" s="152" t="s">
        <v>108</v>
      </c>
      <c r="G24" s="68"/>
      <c r="H24" s="152">
        <f>SUM(H25:H26)</f>
        <v>572.86400000000003</v>
      </c>
      <c r="I24" s="120"/>
      <c r="J24" s="18"/>
      <c r="K24" s="36"/>
      <c r="L24" s="70"/>
      <c r="M24" s="1"/>
      <c r="N24" s="1"/>
    </row>
    <row r="25" spans="1:18" ht="42" customHeight="1" x14ac:dyDescent="0.65">
      <c r="A25" s="72">
        <v>44</v>
      </c>
      <c r="B25" s="73" t="s">
        <v>28</v>
      </c>
      <c r="C25" s="74" t="s">
        <v>66</v>
      </c>
      <c r="D25" s="75" t="s">
        <v>67</v>
      </c>
      <c r="E25" s="44">
        <v>57.957000000000001</v>
      </c>
      <c r="F25" s="69" t="s">
        <v>99</v>
      </c>
      <c r="G25" s="42" t="s">
        <v>46</v>
      </c>
      <c r="H25" s="44">
        <v>404.63200000000001</v>
      </c>
      <c r="I25" s="85" t="s">
        <v>68</v>
      </c>
      <c r="J25" s="88"/>
      <c r="K25" s="18"/>
      <c r="L25" s="18"/>
    </row>
    <row r="26" spans="1:18" ht="42" customHeight="1" thickBot="1" x14ac:dyDescent="0.7">
      <c r="A26" s="76">
        <v>4133</v>
      </c>
      <c r="B26" s="77" t="s">
        <v>69</v>
      </c>
      <c r="C26" s="78" t="s">
        <v>70</v>
      </c>
      <c r="D26" s="79" t="s">
        <v>71</v>
      </c>
      <c r="E26" s="80">
        <v>42.3</v>
      </c>
      <c r="F26" s="81">
        <v>45.15</v>
      </c>
      <c r="G26" s="31" t="s">
        <v>72</v>
      </c>
      <c r="H26" s="80">
        <v>168.232</v>
      </c>
      <c r="I26" s="141" t="s">
        <v>91</v>
      </c>
      <c r="J26" s="108"/>
      <c r="K26" s="82"/>
      <c r="L26" s="18"/>
      <c r="M26" s="37"/>
      <c r="N26" s="37"/>
    </row>
    <row r="27" spans="1:18" ht="42" customHeight="1" x14ac:dyDescent="0.7">
      <c r="A27" s="83"/>
      <c r="B27" s="39"/>
      <c r="C27" s="151" t="s">
        <v>73</v>
      </c>
      <c r="D27" s="85"/>
      <c r="E27" s="153">
        <f>SUM(E28:E32)</f>
        <v>100.25</v>
      </c>
      <c r="F27" s="153" t="s">
        <v>102</v>
      </c>
      <c r="G27" s="87"/>
      <c r="H27" s="153" t="s">
        <v>104</v>
      </c>
      <c r="I27" s="40"/>
      <c r="J27" s="109"/>
      <c r="K27" s="88"/>
      <c r="L27" s="18"/>
    </row>
    <row r="28" spans="1:18" ht="42" customHeight="1" x14ac:dyDescent="0.65">
      <c r="A28" s="89">
        <v>401</v>
      </c>
      <c r="B28" s="90" t="s">
        <v>28</v>
      </c>
      <c r="C28" s="91" t="s">
        <v>74</v>
      </c>
      <c r="D28" s="41" t="s">
        <v>75</v>
      </c>
      <c r="E28" s="44">
        <v>20.9</v>
      </c>
      <c r="F28" s="44" t="s">
        <v>103</v>
      </c>
      <c r="G28" s="42" t="s">
        <v>46</v>
      </c>
      <c r="H28" s="44" t="s">
        <v>105</v>
      </c>
      <c r="I28" s="117"/>
      <c r="J28" s="88"/>
      <c r="K28" s="88"/>
      <c r="L28" s="18"/>
    </row>
    <row r="29" spans="1:18" ht="42" customHeight="1" x14ac:dyDescent="0.65">
      <c r="A29" s="92">
        <v>415</v>
      </c>
      <c r="B29" s="45" t="s">
        <v>28</v>
      </c>
      <c r="C29" s="93" t="s">
        <v>76</v>
      </c>
      <c r="D29" s="46" t="s">
        <v>77</v>
      </c>
      <c r="E29" s="24">
        <f>48.161-21.381</f>
        <v>26.78</v>
      </c>
      <c r="F29" s="24">
        <v>35.540999999999997</v>
      </c>
      <c r="G29" s="15" t="s">
        <v>19</v>
      </c>
      <c r="H29" s="24">
        <v>107.789</v>
      </c>
      <c r="I29" s="85" t="s">
        <v>78</v>
      </c>
      <c r="J29" s="18"/>
      <c r="K29" s="18"/>
      <c r="L29" s="18"/>
    </row>
    <row r="30" spans="1:18" ht="42" customHeight="1" x14ac:dyDescent="0.65">
      <c r="A30" s="92">
        <v>4219</v>
      </c>
      <c r="B30" s="45" t="s">
        <v>25</v>
      </c>
      <c r="C30" s="93" t="s">
        <v>79</v>
      </c>
      <c r="D30" s="46" t="s">
        <v>80</v>
      </c>
      <c r="E30" s="24">
        <f>22.15-0</f>
        <v>22.15</v>
      </c>
      <c r="F30" s="24">
        <v>22.15</v>
      </c>
      <c r="G30" s="15" t="s">
        <v>19</v>
      </c>
      <c r="H30" s="24">
        <v>74.231999999999999</v>
      </c>
      <c r="I30" s="85" t="s">
        <v>81</v>
      </c>
      <c r="J30" s="18"/>
      <c r="K30" s="18"/>
      <c r="L30" s="18"/>
    </row>
    <row r="31" spans="1:18" ht="42" customHeight="1" x14ac:dyDescent="0.65">
      <c r="A31" s="92">
        <v>4246</v>
      </c>
      <c r="B31" s="45" t="s">
        <v>25</v>
      </c>
      <c r="C31" s="93" t="s">
        <v>82</v>
      </c>
      <c r="D31" s="94" t="s">
        <v>83</v>
      </c>
      <c r="E31" s="21">
        <f>30.42-0</f>
        <v>30.42</v>
      </c>
      <c r="F31" s="21">
        <v>31.344999999999999</v>
      </c>
      <c r="G31" s="15" t="s">
        <v>84</v>
      </c>
      <c r="H31" s="15">
        <v>110.81100000000001</v>
      </c>
      <c r="I31" s="85"/>
      <c r="J31" s="18"/>
      <c r="K31" s="18"/>
      <c r="L31" s="18"/>
    </row>
    <row r="32" spans="1:18" ht="42" customHeight="1" thickBot="1" x14ac:dyDescent="0.7">
      <c r="A32" s="76"/>
      <c r="B32" s="77"/>
      <c r="C32" s="78"/>
      <c r="D32" s="95"/>
      <c r="E32" s="96"/>
      <c r="F32" s="96"/>
      <c r="G32" s="97"/>
      <c r="H32" s="98"/>
      <c r="I32" s="121"/>
      <c r="J32" s="107"/>
      <c r="K32" s="36"/>
      <c r="L32" s="5"/>
      <c r="M32" s="37"/>
      <c r="N32" s="37"/>
    </row>
    <row r="33" spans="1:12" x14ac:dyDescent="0.65">
      <c r="A33" s="62"/>
      <c r="B33" s="63"/>
      <c r="D33" s="62"/>
      <c r="E33" s="99"/>
      <c r="F33" s="99"/>
      <c r="H33" s="99"/>
      <c r="I33" s="100"/>
      <c r="K33" s="19"/>
      <c r="L33" s="19"/>
    </row>
    <row r="34" spans="1:12" ht="36" customHeight="1" x14ac:dyDescent="0.7">
      <c r="A34" s="195" t="s">
        <v>85</v>
      </c>
      <c r="B34" s="195"/>
      <c r="C34" s="195"/>
      <c r="D34" s="101"/>
      <c r="I34" s="177"/>
    </row>
    <row r="35" spans="1:12" x14ac:dyDescent="0.65">
      <c r="A35" s="62"/>
      <c r="B35" s="62"/>
      <c r="C35" s="62"/>
      <c r="I35" s="178"/>
    </row>
    <row r="36" spans="1:12" x14ac:dyDescent="0.65">
      <c r="C36" s="102" t="s">
        <v>9</v>
      </c>
      <c r="D36" s="103"/>
      <c r="E36" s="103"/>
      <c r="I36" s="178"/>
    </row>
    <row r="37" spans="1:12" x14ac:dyDescent="0.65">
      <c r="C37" s="104" t="s">
        <v>86</v>
      </c>
      <c r="D37" s="104"/>
      <c r="E37" s="103"/>
      <c r="F37" s="62"/>
      <c r="I37" s="19"/>
      <c r="J37" s="19"/>
    </row>
    <row r="38" spans="1:12" x14ac:dyDescent="0.65">
      <c r="C38" s="104" t="s">
        <v>87</v>
      </c>
      <c r="D38" s="104"/>
      <c r="E38" s="103"/>
      <c r="F38" s="62"/>
    </row>
    <row r="39" spans="1:12" x14ac:dyDescent="0.65">
      <c r="C39" s="104" t="s">
        <v>88</v>
      </c>
      <c r="D39" s="104"/>
      <c r="E39" s="103"/>
      <c r="F39" s="62"/>
    </row>
    <row r="40" spans="1:12" x14ac:dyDescent="0.65">
      <c r="C40" s="104" t="s">
        <v>89</v>
      </c>
      <c r="D40" s="104"/>
      <c r="E40" s="103"/>
      <c r="F40" s="62"/>
    </row>
    <row r="41" spans="1:12" x14ac:dyDescent="0.65">
      <c r="C41" s="104" t="s">
        <v>90</v>
      </c>
      <c r="D41" s="104"/>
      <c r="E41" s="103"/>
      <c r="F41" s="62"/>
    </row>
    <row r="42" spans="1:12" x14ac:dyDescent="0.65">
      <c r="C42" s="106"/>
      <c r="D42" s="106"/>
      <c r="E42" s="103"/>
    </row>
  </sheetData>
  <mergeCells count="14">
    <mergeCell ref="E4:E5"/>
    <mergeCell ref="F4:F5"/>
    <mergeCell ref="A34:C34"/>
    <mergeCell ref="I34:I36"/>
    <mergeCell ref="A1:I1"/>
    <mergeCell ref="D2:H2"/>
    <mergeCell ref="A3:A5"/>
    <mergeCell ref="B3:B5"/>
    <mergeCell ref="C3:C5"/>
    <mergeCell ref="D3:D5"/>
    <mergeCell ref="E3:F3"/>
    <mergeCell ref="G3:G5"/>
    <mergeCell ref="H3:H5"/>
    <mergeCell ref="I3:I5"/>
  </mergeCells>
  <phoneticPr fontId="41" type="noConversion"/>
  <pageMargins left="0.5" right="0" top="0.43307086614173201" bottom="0.196850393700787" header="0.15748031496063" footer="0.196850393700787"/>
  <pageSetup paperSize="9" scale="70" orientation="landscape" horizontalDpi="4294967293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5</vt:i4>
      </vt:variant>
      <vt:variant>
        <vt:lpstr>ช่วงที่มีชื่อ</vt:lpstr>
      </vt:variant>
      <vt:variant>
        <vt:i4>5</vt:i4>
      </vt:variant>
    </vt:vector>
  </HeadingPairs>
  <TitlesOfParts>
    <vt:vector size="10" baseType="lpstr">
      <vt:lpstr>มค.68</vt:lpstr>
      <vt:lpstr>พค.68 </vt:lpstr>
      <vt:lpstr>มิย.68  </vt:lpstr>
      <vt:lpstr>กค.68</vt:lpstr>
      <vt:lpstr>ธ.ค.68</vt:lpstr>
      <vt:lpstr>กค.68!Print_Titles</vt:lpstr>
      <vt:lpstr>ธ.ค.68!Print_Titles</vt:lpstr>
      <vt:lpstr>'พค.68 '!Print_Titles</vt:lpstr>
      <vt:lpstr>มค.68!Print_Titles</vt:lpstr>
      <vt:lpstr>'มิย.68 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Pro</dc:creator>
  <cp:lastModifiedBy>HP 2025</cp:lastModifiedBy>
  <cp:lastPrinted>2026-02-18T09:05:41Z</cp:lastPrinted>
  <dcterms:created xsi:type="dcterms:W3CDTF">2025-01-15T03:47:35Z</dcterms:created>
  <dcterms:modified xsi:type="dcterms:W3CDTF">2026-02-18T09:06:24Z</dcterms:modified>
</cp:coreProperties>
</file>